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xml"/>
  <Override PartName="/xl/worksheets/sheet2.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xl/worksheets/sheet7.xml" ContentType="application/vnd.openxmlformats-officedocument.spreadsheetml.worksheet+xml"/>
  <Override PartName="/xl/worksheets/sheet8.xml" ContentType="application/vnd.openxmlformats-officedocument.spreadsheetml.worksheet+xml"/>
  <Override PartName="/xl/drawings/drawing7.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worksheets/sheet10.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worksheets/sheet3.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theme/theme1.xml" ContentType="application/vnd.openxmlformats-officedocument.theme+xml"/>
  <Override PartName="/xl/worksheets/sheet13.xml" ContentType="application/vnd.openxmlformats-officedocument.spreadsheetml.worksheet+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Nutzung der Datei" sheetId="1" state="visible" r:id="rId1"/>
    <sheet name="Motivation" sheetId="2" state="visible" r:id="rId2"/>
    <sheet name="Kapitalbedarf" sheetId="3" state="hidden" r:id="rId3"/>
    <sheet name="Finanzierungsplan" sheetId="4" state="visible" r:id="rId4"/>
    <sheet name="Profitabilität" sheetId="5" state="visible" r:id="rId5"/>
    <sheet name="Liquiditätsplanung" sheetId="6" state="visible" r:id="rId6"/>
    <sheet name="Unternehmerlohn" sheetId="7" state="visible" r:id="rId7"/>
    <sheet name="Personalkostenplanung" sheetId="8" state="visible" r:id="rId8"/>
    <sheet name="Abschreibungen" sheetId="9" state="visible" r:id="rId9"/>
    <sheet name="AfA Nutzungsdauern" sheetId="10" state="visible" r:id="rId10"/>
    <sheet name="Darlehensrechner" sheetId="11" state="visible" r:id="rId11"/>
    <sheet name="Kopie von Kopie von Kopie von K" sheetId="12" state="hidden" r:id="rId12"/>
    <sheet name="Kopie von Kopie von Kopie von T" sheetId="13" state="hidden" r:id="rId13"/>
  </sheet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V23" authorId="0">
      <text>
        <r>
          <rPr>
            <sz val="9"/>
            <rFont val="Tahoma"/>
          </rPr>
          <t xml:space="preserve">======
ID#AAAAIOKpfzs
Marcel Heine    (2021-04-13 13:49:41)
Eigenmittel und Unternehmerlohn werden immer in Monat 1 verbucht. Wenn abweichend, bitte händisch anpassen und Formeln löschen</t>
        </r>
      </text>
    </comment>
  </commentList>
</comments>
</file>

<file path=xl/sharedStrings.xml><?xml version="1.0" encoding="utf-8"?>
<sst xmlns="http://schemas.openxmlformats.org/spreadsheetml/2006/main" count="744" uniqueCount="744">
  <si>
    <t>Finanzplan</t>
  </si>
  <si>
    <t xml:space="preserve">©Gründungsservice TU Clausthal, Marcel Heine, 04/2021</t>
  </si>
  <si>
    <t xml:space="preserve">Nutzung der Datei</t>
  </si>
  <si>
    <t xml:space="preserve">Kennzeichnung der Zellen</t>
  </si>
  <si>
    <t xml:space="preserve">Eingabe erforderlich / eigene Formel</t>
  </si>
  <si>
    <t>gelb</t>
  </si>
  <si>
    <t xml:space="preserve">Verformelt / keine Eingabe</t>
  </si>
  <si>
    <t>farblos</t>
  </si>
  <si>
    <t xml:space="preserve">Schritt für Schritt</t>
  </si>
  <si>
    <t xml:space="preserve">0. Tabellenblatt "Motivation" ausfüllen</t>
  </si>
  <si>
    <t xml:space="preserve">1. Tabellenblatt "Unternehmerlohn" ausfüllen</t>
  </si>
  <si>
    <t xml:space="preserve">2. Tabellenblatt "Personalkostenplanung" ausfüllen</t>
  </si>
  <si>
    <t xml:space="preserve">3. Tabellenblatt "Abschreibungen" ausfüllen</t>
  </si>
  <si>
    <t xml:space="preserve">4. Tabellenblatt "Profitabilität" ausfüllen</t>
  </si>
  <si>
    <t xml:space="preserve">5. Tabellenblatt "Liquiditätsplanung" ansehen</t>
  </si>
  <si>
    <t xml:space="preserve">6.1 Tabellenblatt "Finanzierungsplan" ausfüllen</t>
  </si>
  <si>
    <t xml:space="preserve">6.2 Tabellenblatt "Darlehensrechner" ausfüllen</t>
  </si>
  <si>
    <t xml:space="preserve">Die Infoboxen</t>
  </si>
  <si>
    <t xml:space="preserve">In jedem der Blätter gibt eine rote Infobox mit Hinweisen und Anleitungen. Diese Boxen können einfach gelöscht werden, wenn sie nicht mehr benötigt werden.</t>
  </si>
  <si>
    <t>Motivation</t>
  </si>
  <si>
    <t>Kundenproblem:</t>
  </si>
  <si>
    <t xml:space="preserve">Beschreibe die Bedürfnisse und Probleme der Kunden, die dein Geschäftsmodell und deine Produkte lösen können.</t>
  </si>
  <si>
    <t>Lösung:</t>
  </si>
  <si>
    <t xml:space="preserve">Beschreibe hier deine Lösung und gehe vor allem darauf ein, wie jedes einzelne Problem durch deine Produkte gelöst wird und warum gerade deine Lösung so gut ist.</t>
  </si>
  <si>
    <t>Zielgruppe:</t>
  </si>
  <si>
    <t xml:space="preserve">Richtet sich der Plan an Banken, Venture Capital Fonds, Familie und Freunde oder eine andere Zielgruppe?</t>
  </si>
  <si>
    <t>Kapitalbedarfsplan</t>
  </si>
  <si>
    <t>Investitionen</t>
  </si>
  <si>
    <t xml:space="preserve">Jahr 1</t>
  </si>
  <si>
    <t xml:space="preserve">Jahr 2</t>
  </si>
  <si>
    <t>Grundstücke</t>
  </si>
  <si>
    <t xml:space="preserve">&lt;--- </t>
  </si>
  <si>
    <t xml:space="preserve">Muss aus dem Blatt "Abschreibungen" geholt werden und bedarf ggf. Ergänzung</t>
  </si>
  <si>
    <t>Gebäude</t>
  </si>
  <si>
    <t xml:space="preserve">Umbau, Renovierung</t>
  </si>
  <si>
    <t xml:space="preserve">Maschinen, Geräte</t>
  </si>
  <si>
    <t>Geschäftseinrichtung</t>
  </si>
  <si>
    <t>Fahrzeuge</t>
  </si>
  <si>
    <t xml:space="preserve">Kaufpreis, Übernahmekosten</t>
  </si>
  <si>
    <t xml:space="preserve">Sonstige Investitionen</t>
  </si>
  <si>
    <t xml:space="preserve">Reserve für Folgeinvestitionen</t>
  </si>
  <si>
    <t>Schätzung</t>
  </si>
  <si>
    <t>Summe</t>
  </si>
  <si>
    <t xml:space="preserve">Kapitalbedarf für die Leistungserstellung</t>
  </si>
  <si>
    <t>Materialaufwand</t>
  </si>
  <si>
    <t>Personalaufwand</t>
  </si>
  <si>
    <t xml:space="preserve">Sonstige betriebliche Aufwendungen</t>
  </si>
  <si>
    <t>Zinsen</t>
  </si>
  <si>
    <t>Unternehmerlohn</t>
  </si>
  <si>
    <t>Reserve</t>
  </si>
  <si>
    <t xml:space="preserve">Kapitalbedarf gesamt</t>
  </si>
  <si>
    <t>Finanzierungsplan</t>
  </si>
  <si>
    <t>Eigenmittel</t>
  </si>
  <si>
    <t xml:space="preserve">Jahr 3</t>
  </si>
  <si>
    <t>Barvermögen</t>
  </si>
  <si>
    <t>←</t>
  </si>
  <si>
    <t xml:space="preserve">Nimmt auch durch einbehaltene Gewinne zu</t>
  </si>
  <si>
    <t xml:space="preserve">Sacheinlagen, Eigenleistung</t>
  </si>
  <si>
    <t xml:space="preserve">Zum Beispiel der eigene Laptop</t>
  </si>
  <si>
    <t>Verwandten-Darlehen</t>
  </si>
  <si>
    <t xml:space="preserve">Familie, Freunde, Bekannte</t>
  </si>
  <si>
    <t>Beteiligungen</t>
  </si>
  <si>
    <t xml:space="preserve">Zum Beispiel durch Business Angel gehaltene Firmenanteile</t>
  </si>
  <si>
    <t>Fremdmittel</t>
  </si>
  <si>
    <t>Mikrodarlehen</t>
  </si>
  <si>
    <t>Kredit</t>
  </si>
  <si>
    <t xml:space="preserve">Im Blatt "Darlehensrechner" berechnen</t>
  </si>
  <si>
    <t>Förderung</t>
  </si>
  <si>
    <t xml:space="preserve">Beziehen sich nur auf das Unternehmen, nicht auf den Unternehmer</t>
  </si>
  <si>
    <t>Sonstiges</t>
  </si>
  <si>
    <t>Profitabilitätsplanung</t>
  </si>
  <si>
    <t xml:space="preserve">Monat 1</t>
  </si>
  <si>
    <t xml:space="preserve">Monat 2</t>
  </si>
  <si>
    <t xml:space="preserve">Monat 3</t>
  </si>
  <si>
    <t xml:space="preserve">Monat 4</t>
  </si>
  <si>
    <t xml:space="preserve">Monat 5</t>
  </si>
  <si>
    <t xml:space="preserve">Monat 6</t>
  </si>
  <si>
    <t xml:space="preserve">Monat 7</t>
  </si>
  <si>
    <t xml:space="preserve">Monat 8</t>
  </si>
  <si>
    <t xml:space="preserve">Monat 9</t>
  </si>
  <si>
    <t xml:space="preserve">Monat 10</t>
  </si>
  <si>
    <t xml:space="preserve">Monat 11</t>
  </si>
  <si>
    <t xml:space="preserve">Monat 12</t>
  </si>
  <si>
    <t>Umsatz</t>
  </si>
  <si>
    <t xml:space="preserve">Je nach Geschäftsmodell aus entsprechender Umsatzplanung entnehmen</t>
  </si>
  <si>
    <t xml:space="preserve">-/- Materialeinsatz </t>
  </si>
  <si>
    <t xml:space="preserve">=  Rohergebnis</t>
  </si>
  <si>
    <t xml:space="preserve">    Marge %</t>
  </si>
  <si>
    <t xml:space="preserve">-/- Personalaufwand</t>
  </si>
  <si>
    <t xml:space="preserve">Wird aus dem Blatt "Personalkostenplanung" geholt</t>
  </si>
  <si>
    <t xml:space="preserve">-/- Abschreibungen</t>
  </si>
  <si>
    <t xml:space="preserve">Wird aus dem Blatt "Abschreibungen" geholt</t>
  </si>
  <si>
    <t xml:space="preserve">+/- Sonstige betriebliche Erträge / Aufwendungen</t>
  </si>
  <si>
    <t xml:space="preserve">Berechnet sich aus den darunter liegenden Zeilen (15-26)</t>
  </si>
  <si>
    <t xml:space="preserve">  Miete</t>
  </si>
  <si>
    <t xml:space="preserve">  Gas, Wasser, Strom, Heizung</t>
  </si>
  <si>
    <t xml:space="preserve">  Reparaturen, Instandhaltung</t>
  </si>
  <si>
    <t xml:space="preserve">  Fahrzeugkosten</t>
  </si>
  <si>
    <t xml:space="preserve">  Büromaterial</t>
  </si>
  <si>
    <t xml:space="preserve">  Telefon, Fax, IT</t>
  </si>
  <si>
    <t xml:space="preserve">  Reisekosten</t>
  </si>
  <si>
    <t xml:space="preserve">  Marketing / Vertrieb</t>
  </si>
  <si>
    <t xml:space="preserve">  Steuerberatung, Buchführung</t>
  </si>
  <si>
    <t xml:space="preserve">  Beiträge</t>
  </si>
  <si>
    <t xml:space="preserve">  Versicherungen</t>
  </si>
  <si>
    <t xml:space="preserve">  Sonstiges</t>
  </si>
  <si>
    <t xml:space="preserve">= Betriebsergebnis</t>
  </si>
  <si>
    <t xml:space="preserve">./- Zinsaufwand</t>
  </si>
  <si>
    <t xml:space="preserve">Wird aus dem Blatt "Darlehensrechner" geholt</t>
  </si>
  <si>
    <t xml:space="preserve">= Ergebnis vor Steuern</t>
  </si>
  <si>
    <t xml:space="preserve">-/- Steuern</t>
  </si>
  <si>
    <t xml:space="preserve">Je nach Art des Unternehmens (Kleingewebe, GmbH usw.) unterschiedlich</t>
  </si>
  <si>
    <t xml:space="preserve">= Ergebnis nach Steuern</t>
  </si>
  <si>
    <t>Liquiditätsplanung</t>
  </si>
  <si>
    <t>Steuer</t>
  </si>
  <si>
    <t xml:space="preserve">Wird aus dem Blatt "Profitabilität" geholt</t>
  </si>
  <si>
    <t>Umsatzsteuer</t>
  </si>
  <si>
    <t xml:space="preserve">← kann manuel angepasst werden</t>
  </si>
  <si>
    <t>Vorsteuer</t>
  </si>
  <si>
    <t xml:space="preserve">-/- Personalkosten</t>
  </si>
  <si>
    <t xml:space="preserve">-/- sonstige betriebliche Aufwendungen</t>
  </si>
  <si>
    <t xml:space="preserve">=  Betriebsergebnis</t>
  </si>
  <si>
    <t xml:space="preserve">=  akkumuliertes Betriebsergebnis</t>
  </si>
  <si>
    <t xml:space="preserve">-/- Investitionen</t>
  </si>
  <si>
    <t xml:space="preserve">+/- Steuer</t>
  </si>
  <si>
    <t xml:space="preserve"> + Umsatzsteuersaldo</t>
  </si>
  <si>
    <t xml:space="preserve"> -/- Vorsteuer</t>
  </si>
  <si>
    <t xml:space="preserve">+   Fremdkapitalaufnahme</t>
  </si>
  <si>
    <t xml:space="preserve">-/- Tilgung</t>
  </si>
  <si>
    <t xml:space="preserve">-/- Zinszahlung</t>
  </si>
  <si>
    <t xml:space="preserve">=  Cash Flow vor Eigenmittel und Unternehmerlohn</t>
  </si>
  <si>
    <t xml:space="preserve">+  Eigenmittel</t>
  </si>
  <si>
    <t xml:space="preserve">Wird aus dem Blatt "Finanzierungsplan" geholt</t>
  </si>
  <si>
    <t xml:space="preserve">-/- Unternehmerlohn</t>
  </si>
  <si>
    <t xml:space="preserve">=  Netto Cash Flow</t>
  </si>
  <si>
    <t xml:space="preserve">=  Netto Cash Flow kummuliert</t>
  </si>
  <si>
    <t xml:space="preserve">Private Kosten</t>
  </si>
  <si>
    <t xml:space="preserve">-/- Einkommensteuer</t>
  </si>
  <si>
    <t xml:space="preserve">-/- Krankenversicherung</t>
  </si>
  <si>
    <t xml:space="preserve">-/- Rentenversicherung</t>
  </si>
  <si>
    <t xml:space="preserve">-/- Lebensversicherung</t>
  </si>
  <si>
    <t xml:space="preserve">-/- Miete Privat</t>
  </si>
  <si>
    <t xml:space="preserve">-/- Lebensunterhalt</t>
  </si>
  <si>
    <t xml:space="preserve">-/- Sonstiges</t>
  </si>
  <si>
    <t>Einnahmen</t>
  </si>
  <si>
    <t xml:space="preserve">+  Förderung, Stipendien etc.</t>
  </si>
  <si>
    <t xml:space="preserve">Beziehen sich nur auf den Unternehmer, nicht auf das Unternehmen</t>
  </si>
  <si>
    <t xml:space="preserve">+  Einkommen aus Anstellung</t>
  </si>
  <si>
    <t xml:space="preserve">+  Sonstiges</t>
  </si>
  <si>
    <r>
      <rPr>
        <b/>
        <sz val="11"/>
        <color indexed="64"/>
        <rFont val="Arial"/>
      </rPr>
      <t xml:space="preserve">Benötigter Unternehmerlohn </t>
    </r>
    <r>
      <rPr>
        <sz val="11"/>
        <color indexed="64"/>
        <rFont val="Arial"/>
      </rPr>
      <t xml:space="preserve">(Einnahmen -/- Private Kosten)</t>
    </r>
  </si>
  <si>
    <t>Personalkostenplanung</t>
  </si>
  <si>
    <t xml:space="preserve">Stellen-
bezeichnung</t>
  </si>
  <si>
    <t xml:space="preserve">Personalkosten im 1. Jahr</t>
  </si>
  <si>
    <t>Personalkosten</t>
  </si>
  <si>
    <t xml:space="preserve">Im 2. Jahr</t>
  </si>
  <si>
    <t>Developer</t>
  </si>
  <si>
    <t xml:space="preserve">Anzahl </t>
  </si>
  <si>
    <t>Anzahl</t>
  </si>
  <si>
    <t xml:space="preserve">Lohn (pro Monat)</t>
  </si>
  <si>
    <t>Gesamt</t>
  </si>
  <si>
    <t>SV</t>
  </si>
  <si>
    <t>Monat</t>
  </si>
  <si>
    <t>Mitarbeiter</t>
  </si>
  <si>
    <t>Jährlich</t>
  </si>
  <si>
    <t xml:space="preserve">SV %</t>
  </si>
  <si>
    <t>KV</t>
  </si>
  <si>
    <r>
      <rPr>
        <sz val="10"/>
        <color theme="1"/>
        <rFont val="Calibri"/>
      </rPr>
      <t>←</t>
    </r>
    <r>
      <rPr>
        <sz val="10"/>
        <color theme="1"/>
        <rFont val="Arial"/>
      </rPr>
      <t xml:space="preserve"> kann manuel angepasst werden</t>
    </r>
  </si>
  <si>
    <t>RV</t>
  </si>
  <si>
    <t>AV</t>
  </si>
  <si>
    <t>PV</t>
  </si>
  <si>
    <t xml:space="preserve">SUMME SV %</t>
  </si>
  <si>
    <t xml:space="preserve">Im 3. Jahr</t>
  </si>
  <si>
    <t>Abschreibungen</t>
  </si>
  <si>
    <t xml:space="preserve">Lineare Abschreibung</t>
  </si>
  <si>
    <t>Anlagegut</t>
  </si>
  <si>
    <t>Nettokaufpreis</t>
  </si>
  <si>
    <t xml:space="preserve">Abschreibungs-
zeitraum</t>
  </si>
  <si>
    <t xml:space="preserve">Anschaffungs-
zeitraum
(Jahr 1/2/3)</t>
  </si>
  <si>
    <t xml:space="preserve">Im Monat</t>
  </si>
  <si>
    <t>SUMME</t>
  </si>
  <si>
    <t xml:space="preserve">Abschreibung geringwertiger Wirtschaftsgüter</t>
  </si>
  <si>
    <t xml:space="preserve">AfA Nutzungsdauern</t>
  </si>
  <si>
    <t>ANLAGEGÜTER</t>
  </si>
  <si>
    <t xml:space="preserve">ND in Jahren</t>
  </si>
  <si>
    <t>Abfüllanlagen</t>
  </si>
  <si>
    <t xml:space="preserve">Abgasmessgeräte (für Kfz)</t>
  </si>
  <si>
    <t xml:space="preserve">Abgasmessgeräte (sonstige)</t>
  </si>
  <si>
    <t>Abkantmaschinen</t>
  </si>
  <si>
    <t>Abrichtmaschinen</t>
  </si>
  <si>
    <t xml:space="preserve">Abscheider, Fett-</t>
  </si>
  <si>
    <t xml:space="preserve">Abscheider, Magnet-</t>
  </si>
  <si>
    <t xml:space="preserve">Abscheider, Nass-</t>
  </si>
  <si>
    <t xml:space="preserve">Abspielgeräte, Video-</t>
  </si>
  <si>
    <t>Abzugsvorrichtungen</t>
  </si>
  <si>
    <t>Adressiermaschinen</t>
  </si>
  <si>
    <t>Akkumulatoren</t>
  </si>
  <si>
    <t>Aktenvernichter</t>
  </si>
  <si>
    <t>Alarmanlagen</t>
  </si>
  <si>
    <t>Anhänger</t>
  </si>
  <si>
    <t>Anleimmaschinen</t>
  </si>
  <si>
    <t>Anspitzmaschinen</t>
  </si>
  <si>
    <t>Antennenmasten</t>
  </si>
  <si>
    <t xml:space="preserve">Arbeitsbühnen, mobil</t>
  </si>
  <si>
    <t xml:space="preserve">Arbeitsbühnen, stationär</t>
  </si>
  <si>
    <t>Arbeitszelte</t>
  </si>
  <si>
    <t>Ätzmaschinen</t>
  </si>
  <si>
    <t>Audiogeräte</t>
  </si>
  <si>
    <t xml:space="preserve">Aufbauten, Wechsel-</t>
  </si>
  <si>
    <t xml:space="preserve">Aufbereitungsanlagen, Wasser-</t>
  </si>
  <si>
    <t>Auflieger</t>
  </si>
  <si>
    <t xml:space="preserve">Aufzüge, mobil</t>
  </si>
  <si>
    <t xml:space="preserve">Aufzüge, stationär</t>
  </si>
  <si>
    <t>Außenbeleuchtung</t>
  </si>
  <si>
    <t xml:space="preserve">Automaten, Geldspiel-</t>
  </si>
  <si>
    <t xml:space="preserve">Automaten, Getränke-</t>
  </si>
  <si>
    <t xml:space="preserve">Automaten, Leergut-</t>
  </si>
  <si>
    <t xml:space="preserve">Automaten, Musik-</t>
  </si>
  <si>
    <t xml:space="preserve">Automaten, Passbild-</t>
  </si>
  <si>
    <t xml:space="preserve">Automaten, Unterhaltungs- (Video-)</t>
  </si>
  <si>
    <t xml:space="preserve">Automaten, Visitenkarten-</t>
  </si>
  <si>
    <t xml:space="preserve">Automaten, Waren-</t>
  </si>
  <si>
    <t xml:space="preserve">Automaten, Zigaretten-</t>
  </si>
  <si>
    <t>Autotelefone</t>
  </si>
  <si>
    <t>Autowaschanlagen</t>
  </si>
  <si>
    <t>Autowaschstraßen</t>
  </si>
  <si>
    <t xml:space="preserve">Bahnen, Hänge-</t>
  </si>
  <si>
    <t xml:space="preserve">Bahnen, Rollen-</t>
  </si>
  <si>
    <t xml:space="preserve">Bahnkörper (nach gesetzl. Vorschriften)</t>
  </si>
  <si>
    <t xml:space="preserve">Bahnkörper (sonstige)</t>
  </si>
  <si>
    <t xml:space="preserve">Ballone, Heißluft-</t>
  </si>
  <si>
    <t xml:space="preserve">Bänder, Förder-</t>
  </si>
  <si>
    <t xml:space="preserve">Bänder, Platten-</t>
  </si>
  <si>
    <t xml:space="preserve">Bänder, Transport-</t>
  </si>
  <si>
    <t>Banderoliermaschinen</t>
  </si>
  <si>
    <t>Baracken</t>
  </si>
  <si>
    <t>Barkassen</t>
  </si>
  <si>
    <t>Baubuden</t>
  </si>
  <si>
    <t>Baucontainer</t>
  </si>
  <si>
    <t>Bautrocknungsgeräte</t>
  </si>
  <si>
    <t>Bauwagen</t>
  </si>
  <si>
    <t xml:space="preserve">Beleuchtung, Straßen- bzw. Außen-</t>
  </si>
  <si>
    <t xml:space="preserve">Belüftungsgeräte (mobil)</t>
  </si>
  <si>
    <t xml:space="preserve">Bepflanzungen in Gebäuden</t>
  </si>
  <si>
    <t>Beschallungsanlagen</t>
  </si>
  <si>
    <t>Beschichtungsmaschinen</t>
  </si>
  <si>
    <t>Betonkleinmischer</t>
  </si>
  <si>
    <t>Betonmauer</t>
  </si>
  <si>
    <t>Betriebsfunkanlagen</t>
  </si>
  <si>
    <t>Bewässerungsanlagen</t>
  </si>
  <si>
    <t>Biegemaschinen</t>
  </si>
  <si>
    <t>Bierzelte</t>
  </si>
  <si>
    <t>Bildschirme</t>
  </si>
  <si>
    <t>Blockheizkraftwerke</t>
  </si>
  <si>
    <t>Bohnermaschinen</t>
  </si>
  <si>
    <t>Bohrhämmer</t>
  </si>
  <si>
    <t xml:space="preserve">Bohrmaschinen, mobil</t>
  </si>
  <si>
    <t xml:space="preserve">Bohrmaschinen, stationär</t>
  </si>
  <si>
    <t>Brennstofftanks</t>
  </si>
  <si>
    <t xml:space="preserve">Brücken, Schilder-</t>
  </si>
  <si>
    <t xml:space="preserve">Brücken, Straßen- (Holz)</t>
  </si>
  <si>
    <t xml:space="preserve">Brücken, Straßen- (Stahl und Beton)</t>
  </si>
  <si>
    <t xml:space="preserve">Brücken, Wege- (Holz)</t>
  </si>
  <si>
    <t xml:space="preserve">Brücken, Wege- (Stahl und Beton)</t>
  </si>
  <si>
    <t>Brückenwaagen</t>
  </si>
  <si>
    <t>Brunnen</t>
  </si>
  <si>
    <t xml:space="preserve">Buden, Bau-</t>
  </si>
  <si>
    <t xml:space="preserve">Buden, Verkaufs-</t>
  </si>
  <si>
    <t xml:space="preserve">Bühnen, Arbeits- (mobil)</t>
  </si>
  <si>
    <t xml:space="preserve">Bühnen, Arbeits- (stationär)</t>
  </si>
  <si>
    <t xml:space="preserve">Bühnen, Hebe- (mobil)</t>
  </si>
  <si>
    <t xml:space="preserve">Bühnen, Hebe- (stationär)</t>
  </si>
  <si>
    <t>Bulldog</t>
  </si>
  <si>
    <t>Bürocontainer</t>
  </si>
  <si>
    <t>Büromaschinen</t>
  </si>
  <si>
    <t>Büromöbel</t>
  </si>
  <si>
    <t>Bürstmaschinen</t>
  </si>
  <si>
    <t>Cassettenrecorder</t>
  </si>
  <si>
    <t>CD-Player</t>
  </si>
  <si>
    <t xml:space="preserve">Computer, Personal-</t>
  </si>
  <si>
    <t xml:space="preserve">Container, Bau-</t>
  </si>
  <si>
    <t xml:space="preserve">Container, Büro-</t>
  </si>
  <si>
    <t xml:space="preserve">Container, Transport-</t>
  </si>
  <si>
    <t xml:space="preserve">Container, Wohn-</t>
  </si>
  <si>
    <t>Dampferzeugung</t>
  </si>
  <si>
    <t>Dampfhochdruckreiniger</t>
  </si>
  <si>
    <t>Dampfkessel</t>
  </si>
  <si>
    <t>Dampfmaschinen</t>
  </si>
  <si>
    <t>Dampfturbinen</t>
  </si>
  <si>
    <t>Datenverarbeitungsanlagen</t>
  </si>
  <si>
    <t>Desinfektionsgeräte</t>
  </si>
  <si>
    <t>Dienstleistungsautomaten</t>
  </si>
  <si>
    <t>Drahtzaun</t>
  </si>
  <si>
    <t xml:space="preserve">Drainagen (aus Beton oder Mauerwerk)</t>
  </si>
  <si>
    <t xml:space="preserve">Drainagen (aus Ton oder Kunststoff)</t>
  </si>
  <si>
    <t>Drehbänke</t>
  </si>
  <si>
    <t>Drehflügler</t>
  </si>
  <si>
    <t xml:space="preserve">Drehscheiben (nach gesetzlichen Vorschriften)</t>
  </si>
  <si>
    <t xml:space="preserve">Drehscheiben (sonstige)</t>
  </si>
  <si>
    <t>Drucker</t>
  </si>
  <si>
    <t>Druckkessel</t>
  </si>
  <si>
    <t>Druckluftanlagen</t>
  </si>
  <si>
    <t>Druckmaschinen</t>
  </si>
  <si>
    <t>EC-Kartenleser</t>
  </si>
  <si>
    <t>Elektrokarren</t>
  </si>
  <si>
    <t>Elevatoren</t>
  </si>
  <si>
    <t>Eloxiermaschinen</t>
  </si>
  <si>
    <t>Emissionsmessgeräte</t>
  </si>
  <si>
    <t xml:space="preserve">Emissionsmessgeräte (für Kfz)</t>
  </si>
  <si>
    <t xml:space="preserve">Emissionsmessgeräte (sonstige)</t>
  </si>
  <si>
    <t>Entfettungsmaschinen</t>
  </si>
  <si>
    <t xml:space="preserve">Entfeuchtungsgeräte, Bau-</t>
  </si>
  <si>
    <t>Entgratmaschinen</t>
  </si>
  <si>
    <t xml:space="preserve">Enthärtungsanlagen, Wasser-</t>
  </si>
  <si>
    <t xml:space="preserve">Entlüftungsgeräte (mobil)</t>
  </si>
  <si>
    <t>Entstaubungsvorrichtungen</t>
  </si>
  <si>
    <t>Entwässerungsanlagen</t>
  </si>
  <si>
    <t>Erodiermaschinen</t>
  </si>
  <si>
    <t>Etikettiermaschinen</t>
  </si>
  <si>
    <t>Fahnenmasten</t>
  </si>
  <si>
    <t xml:space="preserve">Fahrbahnen (in Kies, Schotter, Schlacken)</t>
  </si>
  <si>
    <t xml:space="preserve">Fahrbahnen (mit Packlage)</t>
  </si>
  <si>
    <t>Fahrräder</t>
  </si>
  <si>
    <t xml:space="preserve">Fahrzeuge, Feuerwehr-</t>
  </si>
  <si>
    <t xml:space="preserve">Fahrzeuge, Krankentransport-</t>
  </si>
  <si>
    <t xml:space="preserve">Fahrzeuge, Rettungs-</t>
  </si>
  <si>
    <t>Falzmaschinen</t>
  </si>
  <si>
    <t>Färbmaschinen</t>
  </si>
  <si>
    <t>Faschinen</t>
  </si>
  <si>
    <t>Faxgeräte</t>
  </si>
  <si>
    <t>Feilmaschinen</t>
  </si>
  <si>
    <t>Fernschreiber</t>
  </si>
  <si>
    <t>Fernseher</t>
  </si>
  <si>
    <t>Fernsprechnebenstellenanlagen</t>
  </si>
  <si>
    <t>Fettabscheider</t>
  </si>
  <si>
    <t>Feuerwehrfahrzeuge</t>
  </si>
  <si>
    <t>Filmgeräte</t>
  </si>
  <si>
    <t>Fleischwaagen</t>
  </si>
  <si>
    <t>Flipper</t>
  </si>
  <si>
    <t xml:space="preserve">Flugzeuge unter 20 t höchstzulässigem Fluggewicht</t>
  </si>
  <si>
    <t>Folienschweißgeräte</t>
  </si>
  <si>
    <t>Förderbänder</t>
  </si>
  <si>
    <t>Förderschnecken</t>
  </si>
  <si>
    <t>Fotogeräte</t>
  </si>
  <si>
    <t>Frankiermaschinen</t>
  </si>
  <si>
    <t xml:space="preserve">Fräsmaschinen, mobil</t>
  </si>
  <si>
    <t xml:space="preserve">Fräsmaschinen, stationär</t>
  </si>
  <si>
    <t>Funkanlagen</t>
  </si>
  <si>
    <t>Funkenerosionsmaschinen</t>
  </si>
  <si>
    <t>Funktelefon</t>
  </si>
  <si>
    <t>Galvanisiermaschinen</t>
  </si>
  <si>
    <t>Gaststätteneinbauten</t>
  </si>
  <si>
    <t xml:space="preserve">Gebläse, Heißluft- (mobil)</t>
  </si>
  <si>
    <t xml:space="preserve">Gebläse, Kaltluft- (mobil)</t>
  </si>
  <si>
    <t xml:space="preserve">Gebläse, Sandstrahl-</t>
  </si>
  <si>
    <t>Geldprüfgeräte</t>
  </si>
  <si>
    <t>Geldsortiergeräte</t>
  </si>
  <si>
    <t xml:space="preserve">Geldspielgeräte (Spielgeräte mit Gewinnmöglichkeit)</t>
  </si>
  <si>
    <t>Geldwechselgeräte</t>
  </si>
  <si>
    <t>Geldzählgeräte</t>
  </si>
  <si>
    <t>Gelenkwagen-Waggons</t>
  </si>
  <si>
    <t>Gemüsewaagen</t>
  </si>
  <si>
    <t xml:space="preserve">Generatoren, Strom-</t>
  </si>
  <si>
    <t xml:space="preserve">Gerüste, mobil</t>
  </si>
  <si>
    <t xml:space="preserve">Gerüste, stationär</t>
  </si>
  <si>
    <t>Geschirrspülmaschinen</t>
  </si>
  <si>
    <t>Getränkeautomaten</t>
  </si>
  <si>
    <t>Gießmaschinen</t>
  </si>
  <si>
    <t>Gläserspülmaschinen</t>
  </si>
  <si>
    <t>Gleichrichter</t>
  </si>
  <si>
    <t xml:space="preserve">Gleisanlagen (nach gesetzlichen Vorschriften)</t>
  </si>
  <si>
    <t xml:space="preserve">Gleisanlagen (sonstige)</t>
  </si>
  <si>
    <t>Golfplätze</t>
  </si>
  <si>
    <t>Graviermaschinen</t>
  </si>
  <si>
    <t>Großrechner</t>
  </si>
  <si>
    <t>Grünanlagen</t>
  </si>
  <si>
    <t>Grundstückseinrichtungen</t>
  </si>
  <si>
    <t xml:space="preserve">Hallen in Leichtbauweise</t>
  </si>
  <si>
    <t xml:space="preserve">Hallen, Kühl-</t>
  </si>
  <si>
    <t xml:space="preserve">Hallen, Squash-</t>
  </si>
  <si>
    <t xml:space="preserve">Hallen, Tennis-</t>
  </si>
  <si>
    <t xml:space="preserve">Hallen, Tragluft-</t>
  </si>
  <si>
    <t>Handy</t>
  </si>
  <si>
    <t>Hängebahnen</t>
  </si>
  <si>
    <t>Härtemaschinen</t>
  </si>
  <si>
    <t xml:space="preserve">Häuser, Pumpen-</t>
  </si>
  <si>
    <t xml:space="preserve">Hebebühnen, mobil</t>
  </si>
  <si>
    <t xml:space="preserve">Hebebühnen, stationär</t>
  </si>
  <si>
    <t>Heftmaschinen</t>
  </si>
  <si>
    <t>Heißluftanlagen</t>
  </si>
  <si>
    <t>Heißluftballone</t>
  </si>
  <si>
    <t xml:space="preserve">Heißluftgebläse (mobil)</t>
  </si>
  <si>
    <t xml:space="preserve">Heizgeräte, Raum- mobil</t>
  </si>
  <si>
    <t xml:space="preserve">Hobelmaschinen, mobil</t>
  </si>
  <si>
    <t xml:space="preserve">Hobelmaschinen, stationär</t>
  </si>
  <si>
    <t>Hochdruckreiniger</t>
  </si>
  <si>
    <t>Hochgeschwindigkeitszüge</t>
  </si>
  <si>
    <t>Hochregallager</t>
  </si>
  <si>
    <t xml:space="preserve">Hofbefestigungen (in Kies, Schotter, Schlacken)</t>
  </si>
  <si>
    <t xml:space="preserve">Hofbefestigungen (mit Packlage)</t>
  </si>
  <si>
    <t>Holzzaun</t>
  </si>
  <si>
    <t xml:space="preserve">Hublifte, mobil</t>
  </si>
  <si>
    <t xml:space="preserve">Hublifte, stationär</t>
  </si>
  <si>
    <t>Hubschrauber</t>
  </si>
  <si>
    <t>Hubwagen</t>
  </si>
  <si>
    <t>Industriestaubsauger</t>
  </si>
  <si>
    <t xml:space="preserve">Kabinen, Toiletten-</t>
  </si>
  <si>
    <t>Kälteanlagen</t>
  </si>
  <si>
    <t xml:space="preserve">Kaltluftgebläse (mobil)</t>
  </si>
  <si>
    <t>Kameras</t>
  </si>
  <si>
    <t xml:space="preserve">Karren, Elektro-</t>
  </si>
  <si>
    <t xml:space="preserve">Kartenleser (EC-, Kredit-)</t>
  </si>
  <si>
    <t xml:space="preserve">Kassen, Registrier-</t>
  </si>
  <si>
    <t>Kassettenrecorder</t>
  </si>
  <si>
    <t>Kehrmaschinen</t>
  </si>
  <si>
    <t xml:space="preserve">Kessel einschl. Druckkessel</t>
  </si>
  <si>
    <t xml:space="preserve">Kessel, Druck-</t>
  </si>
  <si>
    <t xml:space="preserve">Kessel, Druckwasser-</t>
  </si>
  <si>
    <t xml:space="preserve">Kessel, Wasser-</t>
  </si>
  <si>
    <t>Kesselwagen</t>
  </si>
  <si>
    <t>Kipper</t>
  </si>
  <si>
    <t xml:space="preserve">Kläranlagen mit Zu- u. Ableitung</t>
  </si>
  <si>
    <t>Kleintraktoren</t>
  </si>
  <si>
    <t xml:space="preserve">Klimageräte (mobil)</t>
  </si>
  <si>
    <t>Kombiwagen</t>
  </si>
  <si>
    <t xml:space="preserve">Kommunikationsendgeräte, allgemein</t>
  </si>
  <si>
    <t>Kompressoren</t>
  </si>
  <si>
    <t>Kopiergeräte</t>
  </si>
  <si>
    <t>Krafterzeugungsanlagen</t>
  </si>
  <si>
    <t xml:space="preserve">Kraftwagen, Personen-</t>
  </si>
  <si>
    <t xml:space="preserve">Kraft-Wärmekopplungsanlagen (Blockheizkraftwerke)</t>
  </si>
  <si>
    <t xml:space="preserve">Krananlagen (ortsfest o.a. Schienen)</t>
  </si>
  <si>
    <t xml:space="preserve">Krananlagen (sonstige)</t>
  </si>
  <si>
    <t>Krankentransportfahrzeuge</t>
  </si>
  <si>
    <t>Kreditkartenleser</t>
  </si>
  <si>
    <t>Kühleinrichtungen</t>
  </si>
  <si>
    <t>Kühlhallen</t>
  </si>
  <si>
    <t>Kühlschränke</t>
  </si>
  <si>
    <t xml:space="preserve">Kunstwerke (ohne Werke anerkannter Künstler)</t>
  </si>
  <si>
    <t>Kuvertiermaschinen</t>
  </si>
  <si>
    <t>Laboreinrichtungen</t>
  </si>
  <si>
    <t>Laborgeräte</t>
  </si>
  <si>
    <t>Lackiermaschinen</t>
  </si>
  <si>
    <t>Ladeaggregate</t>
  </si>
  <si>
    <t>Ladeneinbauten</t>
  </si>
  <si>
    <t>Ladeneinrichtungen</t>
  </si>
  <si>
    <t>Laderampen</t>
  </si>
  <si>
    <t xml:space="preserve">Lager, Hochregal-</t>
  </si>
  <si>
    <t>Lagereinrichtungen</t>
  </si>
  <si>
    <t>Laptops</t>
  </si>
  <si>
    <t>Lastkraftwagen</t>
  </si>
  <si>
    <t>Lautsprecher</t>
  </si>
  <si>
    <t>Leergutautomaten</t>
  </si>
  <si>
    <t>Leichtbauhallen</t>
  </si>
  <si>
    <t>Leinwände</t>
  </si>
  <si>
    <t xml:space="preserve">Leser, Karten-</t>
  </si>
  <si>
    <t>Lichtreklame</t>
  </si>
  <si>
    <t xml:space="preserve">Lifte, Hub-, mobil</t>
  </si>
  <si>
    <t xml:space="preserve">Lifte, Hub-, stationär</t>
  </si>
  <si>
    <t>LKW</t>
  </si>
  <si>
    <t>Lokomotiven</t>
  </si>
  <si>
    <t>Loren</t>
  </si>
  <si>
    <t>Löschwasserteiche</t>
  </si>
  <si>
    <t>Lötgeräte</t>
  </si>
  <si>
    <t>Luftfahrzeuge</t>
  </si>
  <si>
    <t>Luftschiffe</t>
  </si>
  <si>
    <t>Magnetabscheider</t>
  </si>
  <si>
    <t>Materialprüfgeräte</t>
  </si>
  <si>
    <t xml:space="preserve">Mess- und Regeleinrichtungen</t>
  </si>
  <si>
    <t xml:space="preserve">Messeinrichtungen (allgemein)</t>
  </si>
  <si>
    <t>Messestände</t>
  </si>
  <si>
    <t xml:space="preserve">Messgeräte, Abgas-</t>
  </si>
  <si>
    <t xml:space="preserve">Messgeräte, Emissions- (für Kfz)</t>
  </si>
  <si>
    <t xml:space="preserve">Messgeräte, Emissions- (sonstige)</t>
  </si>
  <si>
    <t>Mikroskope</t>
  </si>
  <si>
    <t>Mikrowellengeräte</t>
  </si>
  <si>
    <t xml:space="preserve">Mischer, Betonklein-</t>
  </si>
  <si>
    <t>Mobilfunkendgeräte</t>
  </si>
  <si>
    <t>Monitore</t>
  </si>
  <si>
    <t>Motorräder</t>
  </si>
  <si>
    <t>Motorroller</t>
  </si>
  <si>
    <t>Musikautomaten</t>
  </si>
  <si>
    <t>Nassabscheider</t>
  </si>
  <si>
    <t xml:space="preserve">Nebenstellenanlagen, Fernsprech-</t>
  </si>
  <si>
    <t>Nietmaschinen</t>
  </si>
  <si>
    <t>Notebooks</t>
  </si>
  <si>
    <t>Notstromaggregate</t>
  </si>
  <si>
    <t>Obstwaagen</t>
  </si>
  <si>
    <t>Omnibusse</t>
  </si>
  <si>
    <t>Organisationsmittel</t>
  </si>
  <si>
    <t>Orientierungssysteme</t>
  </si>
  <si>
    <t>Overhead-Projektoren</t>
  </si>
  <si>
    <t>Paginiermaschinen</t>
  </si>
  <si>
    <t>Panzerschränke</t>
  </si>
  <si>
    <t xml:space="preserve">Parkplätze (in Kies, Schotter, Schlacken)</t>
  </si>
  <si>
    <t xml:space="preserve">Parkplätze (mit Packlage)</t>
  </si>
  <si>
    <t>Passbildautomaten</t>
  </si>
  <si>
    <t xml:space="preserve">Peripheriegeräte (Drucker, Scanner, Bildschirme u.ä)</t>
  </si>
  <si>
    <t>Personalcomputer</t>
  </si>
  <si>
    <t>Personenkraftwagen</t>
  </si>
  <si>
    <t>Photovoltaikanlagen</t>
  </si>
  <si>
    <t>Plattenbänder</t>
  </si>
  <si>
    <t xml:space="preserve">Poliermaschinen, mobil</t>
  </si>
  <si>
    <t xml:space="preserve">Poliermaschinen, stationär</t>
  </si>
  <si>
    <t>Pontons</t>
  </si>
  <si>
    <t>Portalwaschanlagen</t>
  </si>
  <si>
    <t>Präsentationsgeräte</t>
  </si>
  <si>
    <t>Präzisionswaagen</t>
  </si>
  <si>
    <t>Pressen</t>
  </si>
  <si>
    <t>Presslufthämmer</t>
  </si>
  <si>
    <t xml:space="preserve">Projektoren, Overhead-</t>
  </si>
  <si>
    <t xml:space="preserve">Prüfgeräte, Geld-</t>
  </si>
  <si>
    <t>Pumpenhäuser</t>
  </si>
  <si>
    <t xml:space="preserve">Räder, Fahr-</t>
  </si>
  <si>
    <t xml:space="preserve">Räder, Motor-</t>
  </si>
  <si>
    <t>Radios</t>
  </si>
  <si>
    <t xml:space="preserve">Rampen, Lade-</t>
  </si>
  <si>
    <t>Rasenmäher</t>
  </si>
  <si>
    <t>Räumgeräte</t>
  </si>
  <si>
    <t xml:space="preserve">Raumheizgeräte (mobil)</t>
  </si>
  <si>
    <t>Recorder</t>
  </si>
  <si>
    <t xml:space="preserve">Regeleinrichtungen (allgemein)</t>
  </si>
  <si>
    <t>Registrierkassen</t>
  </si>
  <si>
    <t xml:space="preserve">Reinigungsanlagen, Wasser-</t>
  </si>
  <si>
    <t>Reinigungsgeräte</t>
  </si>
  <si>
    <t xml:space="preserve">Reinigungsgeräte, fahrbar</t>
  </si>
  <si>
    <t xml:space="preserve">Reinigungsgeräte, Teppich-</t>
  </si>
  <si>
    <t>Reiseomnibusse</t>
  </si>
  <si>
    <t xml:space="preserve">Reißwölfe (Aktenvernichter)</t>
  </si>
  <si>
    <t>Rettungsfahrzeuge</t>
  </si>
  <si>
    <t>Rohrpostanlagen</t>
  </si>
  <si>
    <t>Rollenbahnen</t>
  </si>
  <si>
    <t xml:space="preserve">Roller, Motor-</t>
  </si>
  <si>
    <t>Rückgewinnungsanlagen</t>
  </si>
  <si>
    <t>Rüttelplatten</t>
  </si>
  <si>
    <t xml:space="preserve">Sägen aller Art, mobil</t>
  </si>
  <si>
    <t xml:space="preserve">Sägen aller Art, stationär</t>
  </si>
  <si>
    <t>Sandstrahlgebläse</t>
  </si>
  <si>
    <t>Sattelschlepper</t>
  </si>
  <si>
    <t>Scanner</t>
  </si>
  <si>
    <t>Schalthäuser</t>
  </si>
  <si>
    <t>Schaufensteranlagen</t>
  </si>
  <si>
    <t>Schaukästen</t>
  </si>
  <si>
    <t xml:space="preserve">Scheren, mobil</t>
  </si>
  <si>
    <t xml:space="preserve">Scheren, stationär</t>
  </si>
  <si>
    <t>Schienenfahrzeuge</t>
  </si>
  <si>
    <t>Schilderbrücken</t>
  </si>
  <si>
    <t xml:space="preserve">Schleifmaschinen, mobil</t>
  </si>
  <si>
    <t xml:space="preserve">Schleifmaschinen, stationär</t>
  </si>
  <si>
    <t>Schlepper</t>
  </si>
  <si>
    <t xml:space="preserve">Schlepper, Sattel-</t>
  </si>
  <si>
    <t xml:space="preserve">Schnecken, Förder-</t>
  </si>
  <si>
    <t xml:space="preserve">Schneidemaschinen, mobil</t>
  </si>
  <si>
    <t xml:space="preserve">Schneidemaschinen, stationär</t>
  </si>
  <si>
    <t xml:space="preserve">Schornsteine (aus Mauerwerk o. Beton)</t>
  </si>
  <si>
    <t xml:space="preserve">Schornsteine (aus Metall)</t>
  </si>
  <si>
    <t xml:space="preserve">Schränke, Kühl-</t>
  </si>
  <si>
    <t xml:space="preserve">Schränke, Panzer-</t>
  </si>
  <si>
    <t xml:space="preserve">Schränke, Stahl-</t>
  </si>
  <si>
    <t>Schreibmaschinen</t>
  </si>
  <si>
    <t>Schuppen</t>
  </si>
  <si>
    <t>Schweißgeräte</t>
  </si>
  <si>
    <t xml:space="preserve">Schweißgeräte, Folien-</t>
  </si>
  <si>
    <t>Segelyachten</t>
  </si>
  <si>
    <t>Shredder</t>
  </si>
  <si>
    <t xml:space="preserve">Signalanlagen (nach gesetzlichen Vorschriften)</t>
  </si>
  <si>
    <t xml:space="preserve">Signalanlagen (sonstige)</t>
  </si>
  <si>
    <t xml:space="preserve">Silobauten (Beton)</t>
  </si>
  <si>
    <t xml:space="preserve">Silobauten (Kunststoff)</t>
  </si>
  <si>
    <t xml:space="preserve">Silobauten (Stahl)</t>
  </si>
  <si>
    <t>Solaranlagen</t>
  </si>
  <si>
    <t>Sonderfahrzeuge</t>
  </si>
  <si>
    <t xml:space="preserve">Sonstige Unterhaltungsautomaten (z.B. Flipper)</t>
  </si>
  <si>
    <t xml:space="preserve">Sortiergeräte, Geld-</t>
  </si>
  <si>
    <t xml:space="preserve">Speicher, Wasser-</t>
  </si>
  <si>
    <t>Speisewasseraufbereitungsanlagen</t>
  </si>
  <si>
    <t>Spezialwagen</t>
  </si>
  <si>
    <t>Sprinkleranlagen</t>
  </si>
  <si>
    <t>Spritzgussmaschinen</t>
  </si>
  <si>
    <t xml:space="preserve">Spülmaschinen, Geschirr-</t>
  </si>
  <si>
    <t>Squashhallen</t>
  </si>
  <si>
    <t>Stahlschränke</t>
  </si>
  <si>
    <t>Stahlspundwände</t>
  </si>
  <si>
    <t>Stampfer</t>
  </si>
  <si>
    <t xml:space="preserve">Stände, Verkaufs-</t>
  </si>
  <si>
    <t>Stanzen</t>
  </si>
  <si>
    <t>Stapler</t>
  </si>
  <si>
    <t xml:space="preserve">Staubsauger, Industrie-</t>
  </si>
  <si>
    <t>Stauchmaschinen</t>
  </si>
  <si>
    <t>Stempelmaschinen</t>
  </si>
  <si>
    <t>Sterilisatoren</t>
  </si>
  <si>
    <t>Straßenbeleuchtung</t>
  </si>
  <si>
    <t xml:space="preserve">Straßenbrücken (Holz)</t>
  </si>
  <si>
    <t xml:space="preserve">Straßenbrücken (Stahl und Beton)</t>
  </si>
  <si>
    <t>Straßenfahrzeuge</t>
  </si>
  <si>
    <t>Stromerzeugung</t>
  </si>
  <si>
    <t>Stromgeneratoren</t>
  </si>
  <si>
    <t>Stromumformer</t>
  </si>
  <si>
    <t xml:space="preserve">Tankanlagen, Treib- und Schmierstoff-</t>
  </si>
  <si>
    <t xml:space="preserve">Tanks, Brennstoff-</t>
  </si>
  <si>
    <t xml:space="preserve">Teiche, Löschwasser-</t>
  </si>
  <si>
    <t xml:space="preserve">Telefone, Auto-</t>
  </si>
  <si>
    <t>Telekommunikationsanlagen</t>
  </si>
  <si>
    <t>Tennishallen</t>
  </si>
  <si>
    <t xml:space="preserve">Teppiche, hochwertige (ab 1.000,- DM/m²)</t>
  </si>
  <si>
    <t xml:space="preserve">Teppiche, normale</t>
  </si>
  <si>
    <t xml:space="preserve">Teppichreinigungsgeräte (transportabel)</t>
  </si>
  <si>
    <t>Textendeinrichtungen</t>
  </si>
  <si>
    <t xml:space="preserve">Theken, Verkaufs-</t>
  </si>
  <si>
    <t>Toilettenkabinen</t>
  </si>
  <si>
    <t>Toilettenwagen</t>
  </si>
  <si>
    <t>Trafostationshäuser</t>
  </si>
  <si>
    <t>Traglufthallen</t>
  </si>
  <si>
    <t>Traktoren</t>
  </si>
  <si>
    <t xml:space="preserve">Traktoren, Klein-</t>
  </si>
  <si>
    <t>Transportanlagen</t>
  </si>
  <si>
    <t>Transportbänder</t>
  </si>
  <si>
    <t>Transportcontainer</t>
  </si>
  <si>
    <t xml:space="preserve">Trennmaschinen, mobil</t>
  </si>
  <si>
    <t xml:space="preserve">Trennmaschinen, stationär</t>
  </si>
  <si>
    <t>Tresoranlagen</t>
  </si>
  <si>
    <t>Tresore</t>
  </si>
  <si>
    <t xml:space="preserve">Trockner, Wäsche-</t>
  </si>
  <si>
    <t xml:space="preserve">Trocknungsgeräte, Bau-</t>
  </si>
  <si>
    <t>Überwachungsanlagen</t>
  </si>
  <si>
    <t xml:space="preserve">Ultraschallgeräte (nicht medizinisch)</t>
  </si>
  <si>
    <t>Umzäunungen</t>
  </si>
  <si>
    <t xml:space="preserve">Unterhaltungsautomaten, Musik-</t>
  </si>
  <si>
    <t xml:space="preserve">Unterhaltungsautomaten, sonstige (z.B. Flipper)</t>
  </si>
  <si>
    <t xml:space="preserve">Unterhaltungsautomaten, Video-</t>
  </si>
  <si>
    <t>Ventilatoren</t>
  </si>
  <si>
    <t>Verkaufsbuden</t>
  </si>
  <si>
    <t>Verkaufsstände</t>
  </si>
  <si>
    <t>Verkaufstheken</t>
  </si>
  <si>
    <t xml:space="preserve">Vermessungsgeräte, elektronisch</t>
  </si>
  <si>
    <t xml:space="preserve">Vermessungsgeräte, mechanisch</t>
  </si>
  <si>
    <t>Verpackungsmaschinen</t>
  </si>
  <si>
    <t>Verstärker</t>
  </si>
  <si>
    <t>Vervielfältigungsgeräte</t>
  </si>
  <si>
    <t>Videoautomaten</t>
  </si>
  <si>
    <t>Videogeräte</t>
  </si>
  <si>
    <t>Visitenkartenautomaten</t>
  </si>
  <si>
    <t>Vitrinen</t>
  </si>
  <si>
    <t xml:space="preserve">Waagen (Obst-, Gemüse-, Fleisch- u.ä.)</t>
  </si>
  <si>
    <t xml:space="preserve">Waagen, Brücken-</t>
  </si>
  <si>
    <t xml:space="preserve">Waagen, Präzisions-</t>
  </si>
  <si>
    <t xml:space="preserve">Wagen, Bau-</t>
  </si>
  <si>
    <t xml:space="preserve">Wagen, Hub-</t>
  </si>
  <si>
    <t xml:space="preserve">Wagen, Kessel-</t>
  </si>
  <si>
    <t xml:space="preserve">Wagen, Kombi-</t>
  </si>
  <si>
    <t xml:space="preserve">Wagen, Lastkraft-</t>
  </si>
  <si>
    <t xml:space="preserve">Wagen, Personenkraft-</t>
  </si>
  <si>
    <t xml:space="preserve">Wagen, Spezial-</t>
  </si>
  <si>
    <t xml:space="preserve">Wagen, Toiletten-</t>
  </si>
  <si>
    <t xml:space="preserve">Wagen, Wohn-</t>
  </si>
  <si>
    <t>Waggons</t>
  </si>
  <si>
    <t>Warenautomaten</t>
  </si>
  <si>
    <t>Wärmetauscher</t>
  </si>
  <si>
    <t xml:space="preserve">Waschanlagen, Portal-</t>
  </si>
  <si>
    <t>Wäschetrockner</t>
  </si>
  <si>
    <t>Waschmaschinen</t>
  </si>
  <si>
    <t xml:space="preserve">Waschstraßen, Auto-</t>
  </si>
  <si>
    <t>Wasseraufbereitungsanlagen</t>
  </si>
  <si>
    <t>Wasserenthärtungsanlagen</t>
  </si>
  <si>
    <t>Wasserfahrzeuge</t>
  </si>
  <si>
    <t>Wasserhochdruckreiniger</t>
  </si>
  <si>
    <t>Wasserreinigungsanlagen</t>
  </si>
  <si>
    <t>Wasserspeicher</t>
  </si>
  <si>
    <t>Wechselaufbauten</t>
  </si>
  <si>
    <t xml:space="preserve">Wechselgeräte, Geld-</t>
  </si>
  <si>
    <t xml:space="preserve">Wegebrücken (Holz)</t>
  </si>
  <si>
    <t xml:space="preserve">Wegebrücken (Stahl und Beton)</t>
  </si>
  <si>
    <t xml:space="preserve">Weichen (nach gesetzlichen Vorschriften)</t>
  </si>
  <si>
    <t xml:space="preserve">Weichen (sonstige)</t>
  </si>
  <si>
    <t>Werkstatteinrichtungen</t>
  </si>
  <si>
    <t xml:space="preserve">Winden, mobil</t>
  </si>
  <si>
    <t xml:space="preserve">Winden, stationär</t>
  </si>
  <si>
    <t>Windkraftanlagen</t>
  </si>
  <si>
    <t>Wohncontainer</t>
  </si>
  <si>
    <t>Wohnmobile</t>
  </si>
  <si>
    <t>Wohnwagen</t>
  </si>
  <si>
    <t>Workstations</t>
  </si>
  <si>
    <t xml:space="preserve">Yachten, Segel-</t>
  </si>
  <si>
    <t xml:space="preserve">Zählgeräte, Geld-</t>
  </si>
  <si>
    <t xml:space="preserve">Zapfanlagen, Treib- und Schmierstoff-</t>
  </si>
  <si>
    <t xml:space="preserve">Zeichengeräte, elektronisch</t>
  </si>
  <si>
    <t xml:space="preserve">Zeichengeräte, mechanisch</t>
  </si>
  <si>
    <t>Zeiterfassungsgeräte</t>
  </si>
  <si>
    <t xml:space="preserve">Zelte, Arbeits-</t>
  </si>
  <si>
    <t xml:space="preserve">Zelte, Bier-</t>
  </si>
  <si>
    <t>Zentrifugen</t>
  </si>
  <si>
    <t>Ziegelmauer</t>
  </si>
  <si>
    <t>Zigarettenautomaten</t>
  </si>
  <si>
    <t xml:space="preserve">Züge, Hochgeschwindigkeits-</t>
  </si>
  <si>
    <t>Zusammentragmaschinen</t>
  </si>
  <si>
    <t xml:space="preserve">* Gilt für alle Anlagegüter, die nach dem 31.12.2000 angeschafft oder hergestellt worden sind.</t>
  </si>
  <si>
    <t xml:space="preserve">Für die Richtigkeit der enthaltenen Angaben können wir trotz sorgfältiger Prüfung keine Gewähr übernehmen.</t>
  </si>
  <si>
    <t>Darlehensrechner</t>
  </si>
  <si>
    <t xml:space="preserve">Grundlagen Darlehen I</t>
  </si>
  <si>
    <t>Darlehenshöhe</t>
  </si>
  <si>
    <t xml:space="preserve">Puffer (10%)</t>
  </si>
  <si>
    <t>Gesamtbedarf</t>
  </si>
  <si>
    <t>Fremdfinanzierung</t>
  </si>
  <si>
    <t>Zinssatz</t>
  </si>
  <si>
    <t xml:space="preserve">Laufzeit in Monaten</t>
  </si>
  <si>
    <t>Rückzahlungsbeginn</t>
  </si>
  <si>
    <r>
      <t>←</t>
    </r>
    <r>
      <rPr>
        <sz val="11"/>
        <color theme="1"/>
        <rFont val="Calibri"/>
      </rPr>
      <t xml:space="preserve"> Monat ausschreiben (Monat 1, Monat 2 ...)</t>
    </r>
  </si>
  <si>
    <t>Berechnungsfaktor</t>
  </si>
  <si>
    <t xml:space="preserve">Monatliche Rate</t>
  </si>
  <si>
    <t xml:space="preserve">Zeitreihe Darlehen I</t>
  </si>
  <si>
    <t xml:space="preserve">Monat 13</t>
  </si>
  <si>
    <t xml:space="preserve">Monat 14</t>
  </si>
  <si>
    <t xml:space="preserve">Monat 15</t>
  </si>
  <si>
    <t xml:space="preserve">Monat 16</t>
  </si>
  <si>
    <t xml:space="preserve">Monat 17</t>
  </si>
  <si>
    <t xml:space="preserve">Monat 18</t>
  </si>
  <si>
    <t xml:space="preserve">Monat 19</t>
  </si>
  <si>
    <t xml:space="preserve">Monat 20</t>
  </si>
  <si>
    <t xml:space="preserve">Monat 21</t>
  </si>
  <si>
    <t xml:space="preserve">Monat 22</t>
  </si>
  <si>
    <t xml:space="preserve">Monat 23</t>
  </si>
  <si>
    <t xml:space="preserve">Monat 24</t>
  </si>
  <si>
    <t xml:space="preserve">Monat 25</t>
  </si>
  <si>
    <t xml:space="preserve">Monat 26</t>
  </si>
  <si>
    <t xml:space="preserve">Monat 27</t>
  </si>
  <si>
    <t xml:space="preserve">Monat 28</t>
  </si>
  <si>
    <t xml:space="preserve">Monat 29</t>
  </si>
  <si>
    <t xml:space="preserve">Monat 30</t>
  </si>
  <si>
    <t xml:space="preserve">Monat 31</t>
  </si>
  <si>
    <t xml:space="preserve">Monat 32</t>
  </si>
  <si>
    <t xml:space="preserve">Monat 33</t>
  </si>
  <si>
    <t xml:space="preserve">Monat 34</t>
  </si>
  <si>
    <t xml:space="preserve">Monat 35</t>
  </si>
  <si>
    <t xml:space="preserve">Monat 36</t>
  </si>
  <si>
    <t>Hilfszeile</t>
  </si>
  <si>
    <t>Fremdkapitalbetrag</t>
  </si>
  <si>
    <t>Tilgung</t>
  </si>
  <si>
    <t>Zins</t>
  </si>
  <si>
    <t>Ergebniswirksam</t>
  </si>
  <si>
    <t xml:space="preserve">Liquiditätswirksam </t>
  </si>
  <si>
    <t xml:space="preserve">Grundlagen Darlehen II</t>
  </si>
  <si>
    <t xml:space="preserve">Monat der Darlehensaufnahme</t>
  </si>
  <si>
    <t xml:space="preserve">Zeitreihe Darlehen II</t>
  </si>
  <si>
    <t>Titel</t>
  </si>
  <si>
    <t>Untertitel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</si>
</sst>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0" formatCode="_-* #,##0.00\ &quot;€&quot;_-;\-* #,##0.00\ &quot;€&quot;_-;_-* &quot;-&quot;??\ &quot;€&quot;_-;_-@_-"/>
    <numFmt numFmtId="161" formatCode="_-* #,##0\ &quot;€&quot;_-;\-* #,##0\ &quot;€&quot;_-;_-* &quot;-&quot;\ &quot;€&quot;_-;_-@"/>
    <numFmt numFmtId="162" formatCode="_-@"/>
    <numFmt numFmtId="163" formatCode="#,##0.00\ [$€-1]"/>
    <numFmt numFmtId="164" formatCode="#,##0\ [$€-1]"/>
    <numFmt numFmtId="165" formatCode="0.0000"/>
    <numFmt numFmtId="166" formatCode="#,##0.00\ _€"/>
    <numFmt numFmtId="167" formatCode="#,##0\ _€"/>
  </numFmts>
  <fonts count="23">
    <font>
      <name val="Arial"/>
      <color indexed="64"/>
      <sz val="10.000000"/>
    </font>
    <font>
      <name val="Times New Roman"/>
      <color theme="1"/>
      <sz val="30.000000"/>
    </font>
    <font>
      <name val="Times New Roman"/>
      <color theme="1"/>
      <sz val="10.000000"/>
    </font>
    <font>
      <name val="Times New Roman"/>
      <color theme="1"/>
      <sz val="18.000000"/>
    </font>
    <font>
      <name val="Arial"/>
      <b/>
      <color theme="1"/>
      <sz val="10.000000"/>
    </font>
    <font>
      <name val="Arial"/>
      <color theme="1"/>
      <sz val="10.000000"/>
    </font>
    <font>
      <name val="Arial"/>
      <color theme="0"/>
      <sz val="10.000000"/>
    </font>
    <font>
      <name val="Arial"/>
      <b/>
      <color indexed="64"/>
      <sz val="11.000000"/>
    </font>
    <font>
      <name val="Arial"/>
      <color indexed="64"/>
      <sz val="11.000000"/>
    </font>
    <font>
      <name val="Arial"/>
      <sz val="10.000000"/>
    </font>
    <font>
      <name val="Arial"/>
      <color theme="1"/>
      <sz val="11.000000"/>
    </font>
    <font>
      <name val="Arial"/>
      <b/>
      <color theme="1"/>
      <sz val="11.000000"/>
    </font>
    <font>
      <name val="Calibri"/>
      <color theme="1"/>
      <sz val="11.000000"/>
    </font>
    <font>
      <name val="Calibri"/>
      <color theme="1"/>
      <sz val="14.000000"/>
    </font>
    <font>
      <name val="Arial"/>
      <i/>
      <color theme="1"/>
      <sz val="11.000000"/>
    </font>
    <font>
      <name val="Calibri"/>
      <b/>
      <color theme="1"/>
      <sz val="11.000000"/>
    </font>
    <font>
      <name val="Arial"/>
      <b/>
      <color indexed="64"/>
      <sz val="11.000000"/>
      <u/>
    </font>
    <font>
      <name val="Arial"/>
      <b/>
      <color indexed="64"/>
      <sz val="8.000000"/>
    </font>
    <font>
      <name val="Arial"/>
      <color indexed="64"/>
      <sz val="8.000000"/>
    </font>
    <font>
      <name val="Calibri"/>
      <color theme="1"/>
      <sz val="10.000000"/>
    </font>
    <font>
      <name val="Calibri"/>
      <color theme="1"/>
      <sz val="11.000000"/>
      <u/>
    </font>
    <font>
      <name val="Calibri"/>
      <b/>
      <color theme="1"/>
      <sz val="11.000000"/>
      <u/>
    </font>
    <font>
      <name val="Calibri"/>
      <color indexed="64"/>
      <sz val="11.000000"/>
    </font>
  </fonts>
  <fills count="6">
    <fill>
      <patternFill patternType="none"/>
    </fill>
    <fill>
      <patternFill patternType="gray125"/>
    </fill>
    <fill>
      <patternFill patternType="solid">
        <fgColor indexed="5"/>
        <bgColor indexed="5"/>
      </patternFill>
    </fill>
    <fill>
      <patternFill patternType="solid">
        <fgColor theme="0" tint="-0.499984740745262"/>
        <bgColor indexed="64"/>
      </patternFill>
    </fill>
    <fill>
      <patternFill patternType="solid">
        <fgColor rgb="FFD1D124"/>
        <bgColor rgb="FFD1D124"/>
      </patternFill>
    </fill>
    <fill>
      <patternFill patternType="solid">
        <fgColor rgb="FFD9D9D9"/>
        <bgColor rgb="FFD9D9D9"/>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2"/>
      </left>
      <right/>
      <top style="medium">
        <color indexed="2"/>
      </top>
      <bottom style="medium">
        <color indexed="2"/>
      </bottom>
      <diagonal/>
    </border>
    <border>
      <left/>
      <right/>
      <top style="medium">
        <color indexed="2"/>
      </top>
      <bottom style="medium">
        <color indexed="2"/>
      </bottom>
      <diagonal/>
    </border>
    <border>
      <left/>
      <right style="medium">
        <color indexed="2"/>
      </right>
      <top style="medium">
        <color indexed="2"/>
      </top>
      <bottom style="medium">
        <color indexed="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fontId="0" fillId="0" borderId="0" numFmtId="0" applyNumberFormat="1" applyFont="1" applyFill="1" applyBorder="1"/>
    <xf fontId="0" fillId="0" borderId="0" numFmtId="160" applyNumberFormat="1" applyFont="0" applyFill="0" applyBorder="0"/>
  </cellStyleXfs>
  <cellXfs count="255">
    <xf fontId="0" fillId="0" borderId="0" numFmtId="0" xfId="0"/>
    <xf fontId="1" fillId="0" borderId="0" numFmtId="0" xfId="0" applyFont="1"/>
    <xf fontId="2" fillId="0" borderId="0" numFmtId="0" xfId="0" applyFont="1"/>
    <xf fontId="3" fillId="0" borderId="0" numFmtId="0" xfId="0" applyFont="1"/>
    <xf fontId="2" fillId="0" borderId="1" numFmtId="0" xfId="0" applyFont="1" applyBorder="1"/>
    <xf fontId="4" fillId="0" borderId="0" numFmtId="0" xfId="0" applyFont="1"/>
    <xf fontId="5" fillId="0" borderId="2" numFmtId="0" xfId="0" applyFont="1" applyBorder="1"/>
    <xf fontId="5" fillId="0" borderId="3" numFmtId="0" xfId="0" applyFont="1" applyBorder="1"/>
    <xf fontId="5" fillId="2" borderId="4" numFmtId="0" xfId="0" applyFont="1" applyFill="1" applyBorder="1"/>
    <xf fontId="5" fillId="0" borderId="5" numFmtId="0" xfId="0" applyFont="1" applyBorder="1"/>
    <xf fontId="5" fillId="0" borderId="1" numFmtId="0" xfId="0" applyFont="1" applyBorder="1"/>
    <xf fontId="5" fillId="0" borderId="6" numFmtId="0" xfId="0" applyFont="1" applyBorder="1"/>
    <xf fontId="0" fillId="0" borderId="0" numFmtId="0" xfId="0"/>
    <xf fontId="5" fillId="0" borderId="0" numFmtId="0" xfId="0" applyFont="1"/>
    <xf fontId="0" fillId="0" borderId="0" numFmtId="16" xfId="0" applyNumberFormat="1"/>
    <xf fontId="6" fillId="3" borderId="7" numFmtId="0" xfId="0" applyFont="1" applyFill="1" applyBorder="1" applyAlignment="1">
      <alignment horizontal="left" wrapText="1"/>
    </xf>
    <xf fontId="6" fillId="3" borderId="8" numFmtId="0" xfId="0" applyFont="1" applyFill="1" applyBorder="1" applyAlignment="1">
      <alignment horizontal="left" wrapText="1"/>
    </xf>
    <xf fontId="6" fillId="3" borderId="9" numFmtId="0" xfId="0" applyFont="1" applyFill="1" applyBorder="1" applyAlignment="1">
      <alignment horizontal="left" wrapText="1"/>
    </xf>
    <xf fontId="7" fillId="0" borderId="0" numFmtId="0" xfId="0" applyFont="1" applyAlignment="1">
      <alignment horizontal="left"/>
    </xf>
    <xf fontId="8" fillId="0" borderId="0" numFmtId="0" xfId="0" applyFont="1" applyAlignment="1">
      <alignment wrapText="1"/>
    </xf>
    <xf fontId="8" fillId="0" borderId="10" numFmtId="0" xfId="0" applyFont="1" applyBorder="1" applyAlignment="1">
      <alignment wrapText="1"/>
    </xf>
    <xf fontId="9" fillId="0" borderId="11" numFmtId="0" xfId="0" applyFont="1" applyBorder="1"/>
    <xf fontId="9" fillId="0" borderId="12" numFmtId="0" xfId="0" applyFont="1" applyBorder="1"/>
    <xf fontId="10" fillId="0" borderId="0" numFmtId="0" xfId="0" applyFont="1"/>
    <xf fontId="8" fillId="0" borderId="0" numFmtId="0" xfId="0" applyFont="1"/>
    <xf fontId="7" fillId="0" borderId="0" numFmtId="0" xfId="0" applyFont="1"/>
    <xf fontId="7" fillId="0" borderId="0" numFmtId="0" xfId="0" applyFont="1" applyAlignment="1">
      <alignment horizontal="right"/>
    </xf>
    <xf fontId="8" fillId="0" borderId="2" numFmtId="0" xfId="0" applyFont="1" applyBorder="1"/>
    <xf fontId="8" fillId="0" borderId="3" numFmtId="0" xfId="0" applyFont="1" applyBorder="1"/>
    <xf fontId="10" fillId="2" borderId="3" numFmtId="161" xfId="0" applyNumberFormat="1" applyFont="1" applyFill="1" applyBorder="1"/>
    <xf fontId="10" fillId="2" borderId="4" numFmtId="161" xfId="0" applyNumberFormat="1" applyFont="1" applyFill="1" applyBorder="1"/>
    <xf fontId="10" fillId="0" borderId="0" numFmtId="0" xfId="0" applyFont="1" applyAlignment="1">
      <alignment horizontal="center"/>
    </xf>
    <xf fontId="10" fillId="0" borderId="0" numFmtId="0" xfId="0" applyFont="1" applyAlignment="1">
      <alignment vertical="center" wrapText="1"/>
    </xf>
    <xf fontId="8" fillId="0" borderId="13" numFmtId="0" xfId="0" applyFont="1" applyBorder="1"/>
    <xf fontId="10" fillId="2" borderId="0" numFmtId="161" xfId="0" applyNumberFormat="1" applyFont="1" applyFill="1"/>
    <xf fontId="10" fillId="2" borderId="14" numFmtId="161" xfId="0" applyNumberFormat="1" applyFont="1" applyFill="1" applyBorder="1"/>
    <xf fontId="8" fillId="0" borderId="13" numFmtId="0" xfId="0" applyFont="1" applyBorder="1" applyAlignment="1">
      <alignment wrapText="1"/>
    </xf>
    <xf fontId="8" fillId="0" borderId="5" numFmtId="0" xfId="0" applyFont="1" applyBorder="1"/>
    <xf fontId="8" fillId="0" borderId="1" numFmtId="0" xfId="0" applyFont="1" applyBorder="1"/>
    <xf fontId="10" fillId="2" borderId="1" numFmtId="161" xfId="0" applyNumberFormat="1" applyFont="1" applyFill="1" applyBorder="1"/>
    <xf fontId="10" fillId="2" borderId="6" numFmtId="161" xfId="0" applyNumberFormat="1" applyFont="1" applyFill="1" applyBorder="1"/>
    <xf fontId="7" fillId="0" borderId="0" numFmtId="161" xfId="0" applyNumberFormat="1" applyFont="1" applyAlignment="1">
      <alignment horizontal="right"/>
    </xf>
    <xf fontId="10" fillId="0" borderId="0" numFmtId="162" xfId="0" applyNumberFormat="1" applyFont="1"/>
    <xf fontId="10" fillId="0" borderId="0" numFmtId="161" xfId="0" applyNumberFormat="1" applyFont="1"/>
    <xf fontId="10" fillId="0" borderId="3" numFmtId="161" xfId="0" applyNumberFormat="1" applyFont="1" applyBorder="1"/>
    <xf fontId="10" fillId="0" borderId="4" numFmtId="161" xfId="0" applyNumberFormat="1" applyFont="1" applyBorder="1"/>
    <xf fontId="10" fillId="0" borderId="14" numFmtId="161" xfId="0" applyNumberFormat="1" applyFont="1" applyBorder="1"/>
    <xf fontId="11" fillId="0" borderId="0" numFmtId="161" xfId="0" applyNumberFormat="1" applyFont="1"/>
    <xf fontId="8" fillId="0" borderId="0" numFmtId="161" xfId="0" applyNumberFormat="1" applyFont="1" applyAlignment="1">
      <alignment horizontal="right"/>
    </xf>
    <xf fontId="12" fillId="2" borderId="3" numFmtId="161" xfId="0" applyNumberFormat="1" applyFont="1" applyFill="1" applyBorder="1"/>
    <xf fontId="12" fillId="2" borderId="4" numFmtId="161" xfId="0" applyNumberFormat="1" applyFont="1" applyFill="1" applyBorder="1"/>
    <xf fontId="13" fillId="0" borderId="0" numFmtId="0" xfId="0" applyFont="1" applyAlignment="1">
      <alignment horizontal="center"/>
    </xf>
    <xf fontId="12" fillId="2" borderId="0" numFmtId="161" xfId="0" applyNumberFormat="1" applyFont="1" applyFill="1"/>
    <xf fontId="12" fillId="2" borderId="14" numFmtId="161" xfId="0" applyNumberFormat="1" applyFont="1" applyFill="1" applyBorder="1"/>
    <xf fontId="12" fillId="2" borderId="1" numFmtId="161" xfId="0" applyNumberFormat="1" applyFont="1" applyFill="1" applyBorder="1"/>
    <xf fontId="12" fillId="2" borderId="6" numFmtId="161" xfId="0" applyNumberFormat="1" applyFont="1" applyFill="1" applyBorder="1"/>
    <xf fontId="11" fillId="0" borderId="0" numFmtId="161" xfId="0" applyNumberFormat="1" applyFont="1" applyAlignment="1">
      <alignment horizontal="right"/>
    </xf>
    <xf fontId="12" fillId="0" borderId="0" numFmtId="0" xfId="0" applyFont="1"/>
    <xf fontId="12" fillId="0" borderId="0" numFmtId="161" xfId="0" applyNumberFormat="1" applyFont="1"/>
    <xf fontId="12" fillId="0" borderId="14" numFmtId="161" xfId="0" applyNumberFormat="1" applyFont="1" applyBorder="1"/>
    <xf fontId="9" fillId="0" borderId="0" numFmtId="0" xfId="0" applyFont="1"/>
    <xf fontId="8" fillId="0" borderId="0" numFmtId="0" xfId="0" applyFont="1" applyAlignment="1">
      <alignment horizontal="right"/>
    </xf>
    <xf fontId="10" fillId="0" borderId="2" numFmtId="0" xfId="0" applyFont="1" applyBorder="1"/>
    <xf fontId="10" fillId="0" borderId="3" numFmtId="0" xfId="0" applyFont="1" applyBorder="1"/>
    <xf fontId="10" fillId="0" borderId="3" numFmtId="163" xfId="0" applyNumberFormat="1" applyFont="1" applyBorder="1"/>
    <xf fontId="10" fillId="4" borderId="3" numFmtId="163" xfId="0" applyNumberFormat="1" applyFont="1" applyFill="1" applyBorder="1"/>
    <xf fontId="10" fillId="2" borderId="3" numFmtId="163" xfId="0" applyNumberFormat="1" applyFont="1" applyFill="1" applyBorder="1"/>
    <xf fontId="10" fillId="2" borderId="4" numFmtId="163" xfId="0" applyNumberFormat="1" applyFont="1" applyFill="1" applyBorder="1"/>
    <xf fontId="10" fillId="0" borderId="5" numFmtId="0" xfId="0" applyFont="1" applyBorder="1"/>
    <xf fontId="10" fillId="0" borderId="1" numFmtId="0" xfId="0" applyFont="1" applyBorder="1"/>
    <xf fontId="10" fillId="0" borderId="1" numFmtId="163" xfId="0" applyNumberFormat="1" applyFont="1" applyBorder="1"/>
    <xf fontId="10" fillId="4" borderId="1" numFmtId="163" xfId="0" applyNumberFormat="1" applyFont="1" applyFill="1" applyBorder="1"/>
    <xf fontId="10" fillId="2" borderId="1" numFmtId="163" xfId="0" applyNumberFormat="1" applyFont="1" applyFill="1" applyBorder="1"/>
    <xf fontId="10" fillId="2" borderId="6" numFmtId="163" xfId="0" applyNumberFormat="1" applyFont="1" applyFill="1" applyBorder="1"/>
    <xf fontId="11" fillId="0" borderId="0" numFmtId="0" xfId="0" applyFont="1" quotePrefix="1"/>
    <xf fontId="11" fillId="0" borderId="0" numFmtId="0" xfId="0" applyFont="1"/>
    <xf fontId="11" fillId="0" borderId="0" numFmtId="163" xfId="0" applyNumberFormat="1" applyFont="1"/>
    <xf fontId="10" fillId="0" borderId="0" numFmtId="163" xfId="0" applyNumberFormat="1" applyFont="1"/>
    <xf fontId="14" fillId="0" borderId="0" numFmtId="0" xfId="0" applyFont="1"/>
    <xf fontId="10" fillId="0" borderId="4" numFmtId="163" xfId="0" applyNumberFormat="1" applyFont="1" applyBorder="1"/>
    <xf fontId="10" fillId="0" borderId="13" numFmtId="0" xfId="0" applyFont="1" applyBorder="1"/>
    <xf fontId="10" fillId="0" borderId="14" numFmtId="163" xfId="0" applyNumberFormat="1" applyFont="1" applyBorder="1"/>
    <xf fontId="10" fillId="0" borderId="13" numFmtId="0" xfId="0" applyFont="1" applyBorder="1" quotePrefix="1"/>
    <xf fontId="10" fillId="4" borderId="0" numFmtId="163" xfId="0" applyNumberFormat="1" applyFont="1" applyFill="1"/>
    <xf fontId="10" fillId="2" borderId="0" numFmtId="163" xfId="0" applyNumberFormat="1" applyFont="1" applyFill="1"/>
    <xf fontId="10" fillId="2" borderId="14" numFmtId="163" xfId="0" applyNumberFormat="1" applyFont="1" applyFill="1" applyBorder="1"/>
    <xf fontId="11" fillId="0" borderId="3" numFmtId="0" xfId="0" applyFont="1" applyBorder="1" quotePrefix="1"/>
    <xf fontId="11" fillId="0" borderId="3" numFmtId="0" xfId="0" applyFont="1" applyBorder="1"/>
    <xf fontId="11" fillId="0" borderId="3" numFmtId="163" xfId="0" applyNumberFormat="1" applyFont="1" applyBorder="1"/>
    <xf fontId="10" fillId="0" borderId="10" numFmtId="0" xfId="0" applyFont="1" applyBorder="1" quotePrefix="1"/>
    <xf fontId="10" fillId="0" borderId="11" numFmtId="0" xfId="0" applyFont="1" applyBorder="1"/>
    <xf fontId="10" fillId="0" borderId="11" numFmtId="163" xfId="0" applyNumberFormat="1" applyFont="1" applyBorder="1"/>
    <xf fontId="10" fillId="0" borderId="12" numFmtId="163" xfId="0" applyNumberFormat="1" applyFont="1" applyBorder="1"/>
    <xf fontId="10" fillId="0" borderId="10" numFmtId="0" xfId="0" applyFont="1" applyBorder="1"/>
    <xf fontId="10" fillId="4" borderId="11" numFmtId="163" xfId="0" applyNumberFormat="1" applyFont="1" applyFill="1" applyBorder="1"/>
    <xf fontId="10" fillId="2" borderId="11" numFmtId="163" xfId="0" applyNumberFormat="1" applyFont="1" applyFill="1" applyBorder="1"/>
    <xf fontId="10" fillId="2" borderId="12" numFmtId="163" xfId="0" applyNumberFormat="1" applyFont="1" applyFill="1" applyBorder="1"/>
    <xf fontId="2" fillId="0" borderId="0" numFmtId="4" xfId="0" applyNumberFormat="1" applyFont="1"/>
    <xf fontId="4" fillId="0" borderId="0" numFmtId="0" xfId="0" applyFont="1" applyAlignment="1">
      <alignment horizontal="center"/>
    </xf>
    <xf fontId="5" fillId="0" borderId="4" numFmtId="9" xfId="0" applyNumberFormat="1" applyFont="1" applyBorder="1"/>
    <xf fontId="5" fillId="0" borderId="6" numFmtId="9" xfId="0" applyNumberFormat="1" applyFont="1" applyBorder="1"/>
    <xf fontId="10" fillId="0" borderId="5" numFmtId="0" xfId="0" applyFont="1" applyBorder="1" quotePrefix="1"/>
    <xf fontId="10" fillId="0" borderId="6" numFmtId="163" xfId="0" applyNumberFormat="1" applyFont="1" applyBorder="1"/>
    <xf fontId="10" fillId="0" borderId="0" numFmtId="0" xfId="0" applyFont="1" quotePrefix="1"/>
    <xf fontId="12" fillId="0" borderId="13" numFmtId="0" xfId="0" applyFont="1" applyBorder="1" quotePrefix="1"/>
    <xf fontId="12" fillId="0" borderId="13" numFmtId="0" xfId="0" applyFont="1" applyBorder="1"/>
    <xf fontId="10" fillId="0" borderId="0" numFmtId="164" xfId="0" applyNumberFormat="1" applyFont="1"/>
    <xf fontId="10" fillId="0" borderId="14" numFmtId="164" xfId="0" applyNumberFormat="1" applyFont="1" applyBorder="1"/>
    <xf fontId="12" fillId="0" borderId="5" numFmtId="0" xfId="0" applyFont="1" applyBorder="1"/>
    <xf fontId="10" fillId="0" borderId="1" numFmtId="164" xfId="0" applyNumberFormat="1" applyFont="1" applyBorder="1"/>
    <xf fontId="10" fillId="0" borderId="6" numFmtId="164" xfId="0" applyNumberFormat="1" applyFont="1" applyBorder="1"/>
    <xf fontId="10" fillId="0" borderId="2" numFmtId="0" xfId="0" applyFont="1" applyBorder="1" quotePrefix="1"/>
    <xf fontId="10" fillId="0" borderId="6" numFmtId="0" xfId="0" applyFont="1" applyBorder="1"/>
    <xf fontId="4" fillId="0" borderId="0" numFmtId="163" xfId="0" applyNumberFormat="1" applyFont="1"/>
    <xf fontId="5" fillId="0" borderId="0" numFmtId="163" xfId="0" applyNumberFormat="1" applyFont="1"/>
    <xf fontId="9" fillId="0" borderId="3" numFmtId="0" xfId="0" applyFont="1" applyBorder="1"/>
    <xf fontId="12" fillId="2" borderId="3" numFmtId="160" xfId="1" applyNumberFormat="1" applyFont="1" applyFill="1" applyBorder="1"/>
    <xf fontId="12" fillId="2" borderId="4" numFmtId="160" xfId="1" applyNumberFormat="1" applyFont="1" applyFill="1" applyBorder="1"/>
    <xf fontId="12" fillId="2" borderId="0" numFmtId="160" xfId="1" applyNumberFormat="1" applyFont="1" applyFill="1"/>
    <xf fontId="12" fillId="2" borderId="14" numFmtId="160" xfId="1" applyNumberFormat="1" applyFont="1" applyFill="1" applyBorder="1"/>
    <xf fontId="9" fillId="0" borderId="1" numFmtId="0" xfId="0" applyFont="1" applyBorder="1"/>
    <xf fontId="12" fillId="2" borderId="1" numFmtId="160" xfId="1" applyNumberFormat="1" applyFont="1" applyFill="1" applyBorder="1"/>
    <xf fontId="12" fillId="2" borderId="6" numFmtId="160" xfId="1" applyNumberFormat="1" applyFont="1" applyFill="1" applyBorder="1"/>
    <xf fontId="7" fillId="0" borderId="0" numFmtId="160" xfId="1" applyNumberFormat="1" applyFont="1" applyAlignment="1">
      <alignment horizontal="right"/>
    </xf>
    <xf fontId="12" fillId="0" borderId="0" numFmtId="0" xfId="0" applyFont="1" applyAlignment="1">
      <alignment vertical="top"/>
    </xf>
    <xf fontId="8" fillId="0" borderId="2" numFmtId="0" xfId="0" applyFont="1" applyBorder="1" quotePrefix="1"/>
    <xf fontId="8" fillId="0" borderId="13" numFmtId="0" xfId="0" applyFont="1" applyBorder="1" quotePrefix="1"/>
    <xf fontId="8" fillId="0" borderId="5" numFmtId="0" xfId="0" applyFont="1" applyBorder="1" quotePrefix="1"/>
    <xf fontId="7" fillId="0" borderId="0" numFmtId="160" xfId="1" applyNumberFormat="1" applyFont="1" applyAlignment="1">
      <alignment horizontal="right" vertical="top"/>
    </xf>
    <xf fontId="12" fillId="0" borderId="0" numFmtId="160" xfId="1" applyNumberFormat="1" applyFont="1" applyAlignment="1">
      <alignment vertical="top"/>
    </xf>
    <xf fontId="11" fillId="0" borderId="0" numFmtId="0" xfId="0" applyFont="1" applyAlignment="1">
      <alignment vertical="center" wrapText="1"/>
    </xf>
    <xf fontId="11" fillId="0" borderId="0" numFmtId="0" xfId="0" applyFont="1" applyAlignment="1">
      <alignment horizontal="center"/>
    </xf>
    <xf fontId="11" fillId="0" borderId="0" numFmtId="0" xfId="0" applyFont="1" applyAlignment="1">
      <alignment horizontal="center" vertical="center" wrapText="1"/>
    </xf>
    <xf fontId="10" fillId="2" borderId="2" numFmtId="0" xfId="0" applyFont="1" applyFill="1" applyBorder="1"/>
    <xf fontId="10" fillId="2" borderId="3" numFmtId="160" xfId="1" applyNumberFormat="1" applyFont="1" applyFill="1" applyBorder="1" applyAlignment="1">
      <alignment horizontal="right"/>
    </xf>
    <xf fontId="10" fillId="0" borderId="4" numFmtId="160" xfId="1" applyNumberFormat="1" applyFont="1" applyBorder="1" applyAlignment="1">
      <alignment horizontal="right"/>
    </xf>
    <xf fontId="10" fillId="2" borderId="13" numFmtId="0" xfId="0" applyFont="1" applyFill="1" applyBorder="1"/>
    <xf fontId="10" fillId="2" borderId="0" numFmtId="160" xfId="1" applyNumberFormat="1" applyFont="1" applyFill="1" applyAlignment="1">
      <alignment horizontal="center"/>
    </xf>
    <xf fontId="10" fillId="2" borderId="0" numFmtId="160" xfId="1" applyNumberFormat="1" applyFont="1" applyFill="1" applyAlignment="1">
      <alignment horizontal="right"/>
    </xf>
    <xf fontId="5" fillId="2" borderId="0" numFmtId="160" xfId="1" applyNumberFormat="1" applyFont="1" applyFill="1"/>
    <xf fontId="9" fillId="2" borderId="0" numFmtId="160" xfId="1" applyNumberFormat="1" applyFont="1" applyFill="1"/>
    <xf fontId="10" fillId="0" borderId="14" numFmtId="160" xfId="1" applyNumberFormat="1" applyFont="1" applyBorder="1" applyAlignment="1">
      <alignment horizontal="right"/>
    </xf>
    <xf fontId="10" fillId="2" borderId="5" numFmtId="0" xfId="0" applyFont="1" applyFill="1" applyBorder="1"/>
    <xf fontId="10" fillId="2" borderId="1" numFmtId="160" xfId="1" applyNumberFormat="1" applyFont="1" applyFill="1" applyBorder="1" applyAlignment="1">
      <alignment horizontal="center"/>
    </xf>
    <xf fontId="10" fillId="2" borderId="1" numFmtId="160" xfId="1" applyNumberFormat="1" applyFont="1" applyFill="1" applyBorder="1" applyAlignment="1">
      <alignment horizontal="right"/>
    </xf>
    <xf fontId="9" fillId="2" borderId="1" numFmtId="160" xfId="1" applyNumberFormat="1" applyFont="1" applyFill="1" applyBorder="1"/>
    <xf fontId="10" fillId="0" borderId="6" numFmtId="160" xfId="1" applyNumberFormat="1" applyFont="1" applyBorder="1" applyAlignment="1">
      <alignment horizontal="right"/>
    </xf>
    <xf fontId="11" fillId="0" borderId="0" numFmtId="160" xfId="1" applyNumberFormat="1" applyFont="1"/>
    <xf fontId="11" fillId="0" borderId="0" numFmtId="160" xfId="1" applyNumberFormat="1" applyFont="1" applyAlignment="1">
      <alignment horizontal="right"/>
    </xf>
    <xf fontId="12" fillId="2" borderId="3" numFmtId="0" xfId="0" applyFont="1" applyFill="1" applyBorder="1"/>
    <xf fontId="10" fillId="0" borderId="3" numFmtId="160" xfId="1" applyNumberFormat="1" applyFont="1" applyBorder="1" applyAlignment="1">
      <alignment horizontal="right"/>
    </xf>
    <xf fontId="12" fillId="0" borderId="2" numFmtId="0" xfId="0" applyFont="1" applyBorder="1"/>
    <xf fontId="10" fillId="0" borderId="4" numFmtId="0" xfId="0" applyFont="1" applyBorder="1" applyAlignment="1">
      <alignment horizontal="right"/>
    </xf>
    <xf fontId="12" fillId="2" borderId="0" numFmtId="0" xfId="0" applyFont="1" applyFill="1"/>
    <xf fontId="10" fillId="0" borderId="0" numFmtId="160" xfId="1" applyNumberFormat="1" applyFont="1" applyAlignment="1">
      <alignment horizontal="right"/>
    </xf>
    <xf fontId="10" fillId="0" borderId="14" numFmtId="0" xfId="0" applyFont="1" applyBorder="1" applyAlignment="1">
      <alignment horizontal="right"/>
    </xf>
    <xf fontId="10" fillId="2" borderId="0" numFmtId="0" xfId="0" applyFont="1" applyFill="1" applyAlignment="1">
      <alignment horizontal="center"/>
    </xf>
    <xf fontId="10" fillId="0" borderId="6" numFmtId="0" xfId="0" applyFont="1" applyBorder="1" applyAlignment="1">
      <alignment horizontal="right"/>
    </xf>
    <xf fontId="11" fillId="0" borderId="0" numFmtId="0" xfId="0" applyFont="1" applyAlignment="1">
      <alignment horizontal="right"/>
    </xf>
    <xf fontId="12" fillId="2" borderId="1" numFmtId="0" xfId="0" applyFont="1" applyFill="1" applyBorder="1"/>
    <xf fontId="10" fillId="2" borderId="1" numFmtId="0" xfId="0" applyFont="1" applyFill="1" applyBorder="1" applyAlignment="1">
      <alignment horizontal="center"/>
    </xf>
    <xf fontId="10" fillId="0" borderId="1" numFmtId="160" xfId="1" applyNumberFormat="1" applyFont="1" applyBorder="1" applyAlignment="1">
      <alignment horizontal="right"/>
    </xf>
    <xf fontId="15" fillId="0" borderId="0" numFmtId="160" xfId="1" applyNumberFormat="1" applyFont="1"/>
    <xf fontId="16" fillId="0" borderId="0" numFmtId="0" xfId="0" applyFont="1"/>
    <xf fontId="10" fillId="0" borderId="0" numFmtId="0" xfId="0" applyFont="1" applyAlignment="1">
      <alignment textRotation="45"/>
    </xf>
    <xf fontId="7" fillId="0" borderId="0" numFmtId="0" xfId="0" applyFont="1" applyAlignment="1">
      <alignment wrapText="1"/>
    </xf>
    <xf fontId="7" fillId="0" borderId="0" numFmtId="0" xfId="0" applyFont="1" applyAlignment="1">
      <alignment horizontal="center" wrapText="1"/>
    </xf>
    <xf fontId="8" fillId="2" borderId="2" numFmtId="0" xfId="0" applyFont="1" applyFill="1" applyBorder="1"/>
    <xf fontId="8" fillId="2" borderId="3" numFmtId="160" xfId="1" applyNumberFormat="1" applyFont="1" applyFill="1" applyBorder="1"/>
    <xf fontId="8" fillId="2" borderId="3" numFmtId="0" xfId="0" applyFont="1" applyFill="1" applyBorder="1"/>
    <xf fontId="10" fillId="2" borderId="3" numFmtId="0" xfId="0" applyFont="1" applyFill="1" applyBorder="1"/>
    <xf fontId="8" fillId="0" borderId="3" numFmtId="163" xfId="0" applyNumberFormat="1" applyFont="1" applyBorder="1" applyAlignment="1">
      <alignment horizontal="right"/>
    </xf>
    <xf fontId="8" fillId="0" borderId="4" numFmtId="163" xfId="0" applyNumberFormat="1" applyFont="1" applyBorder="1" applyAlignment="1">
      <alignment horizontal="right"/>
    </xf>
    <xf fontId="8" fillId="2" borderId="13" numFmtId="0" xfId="0" applyFont="1" applyFill="1" applyBorder="1"/>
    <xf fontId="8" fillId="2" borderId="0" numFmtId="160" xfId="1" applyNumberFormat="1" applyFont="1" applyFill="1"/>
    <xf fontId="8" fillId="2" borderId="0" numFmtId="0" xfId="0" applyFont="1" applyFill="1"/>
    <xf fontId="10" fillId="2" borderId="0" numFmtId="0" xfId="0" applyFont="1" applyFill="1"/>
    <xf fontId="8" fillId="0" borderId="0" numFmtId="163" xfId="0" applyNumberFormat="1" applyFont="1" applyAlignment="1">
      <alignment horizontal="right"/>
    </xf>
    <xf fontId="8" fillId="0" borderId="14" numFmtId="163" xfId="0" applyNumberFormat="1" applyFont="1" applyBorder="1" applyAlignment="1">
      <alignment horizontal="right"/>
    </xf>
    <xf fontId="8" fillId="2" borderId="13" numFmtId="0" xfId="0" applyFont="1" applyFill="1" applyBorder="1" applyAlignment="1">
      <alignment wrapText="1"/>
    </xf>
    <xf fontId="8" fillId="2" borderId="0" numFmtId="160" xfId="1" applyNumberFormat="1" applyFont="1" applyFill="1" applyAlignment="1">
      <alignment wrapText="1"/>
    </xf>
    <xf fontId="8" fillId="2" borderId="0" numFmtId="0" xfId="0" applyFont="1" applyFill="1" applyAlignment="1">
      <alignment wrapText="1"/>
    </xf>
    <xf fontId="10" fillId="2" borderId="1" numFmtId="0" xfId="0" applyFont="1" applyFill="1" applyBorder="1"/>
    <xf fontId="8" fillId="0" borderId="1" numFmtId="163" xfId="0" applyNumberFormat="1" applyFont="1" applyBorder="1" applyAlignment="1">
      <alignment horizontal="right"/>
    </xf>
    <xf fontId="8" fillId="0" borderId="6" numFmtId="163" xfId="0" applyNumberFormat="1" applyFont="1" applyBorder="1" applyAlignment="1">
      <alignment horizontal="right"/>
    </xf>
    <xf fontId="15" fillId="0" borderId="0" numFmtId="0" xfId="0" applyFont="1"/>
    <xf fontId="7" fillId="0" borderId="0" numFmtId="163" xfId="0" applyNumberFormat="1" applyFont="1" applyAlignment="1">
      <alignment horizontal="right"/>
    </xf>
    <xf fontId="10" fillId="0" borderId="0" numFmtId="0" xfId="0" applyFont="1" applyAlignment="1">
      <alignment horizontal="right"/>
    </xf>
    <xf fontId="10" fillId="2" borderId="3" numFmtId="160" xfId="1" applyNumberFormat="1" applyFont="1" applyFill="1" applyBorder="1"/>
    <xf fontId="8" fillId="0" borderId="13" numFmtId="163" xfId="0" applyNumberFormat="1" applyFont="1" applyBorder="1" applyAlignment="1">
      <alignment horizontal="right"/>
    </xf>
    <xf fontId="10" fillId="2" borderId="0" numFmtId="160" xfId="1" applyNumberFormat="1" applyFont="1" applyFill="1"/>
    <xf fontId="10" fillId="2" borderId="1" numFmtId="160" xfId="1" applyNumberFormat="1" applyFont="1" applyFill="1" applyBorder="1"/>
    <xf fontId="17" fillId="0" borderId="0" numFmtId="0" xfId="0" applyFont="1"/>
    <xf fontId="18" fillId="0" borderId="0" numFmtId="0" xfId="0" applyFont="1"/>
    <xf fontId="18" fillId="0" borderId="2" numFmtId="0" xfId="0" applyFont="1" applyBorder="1"/>
    <xf fontId="18" fillId="0" borderId="4" numFmtId="0" xfId="0" applyFont="1" applyBorder="1" applyAlignment="1">
      <alignment horizontal="center"/>
    </xf>
    <xf fontId="18" fillId="0" borderId="13" numFmtId="0" xfId="0" applyFont="1" applyBorder="1"/>
    <xf fontId="18" fillId="0" borderId="14" numFmtId="0" xfId="0" applyFont="1" applyBorder="1" applyAlignment="1">
      <alignment horizontal="center"/>
    </xf>
    <xf fontId="18" fillId="0" borderId="5" numFmtId="0" xfId="0" applyFont="1" applyBorder="1"/>
    <xf fontId="18" fillId="0" borderId="6" numFmtId="0" xfId="0" applyFont="1" applyBorder="1" applyAlignment="1">
      <alignment horizontal="center"/>
    </xf>
    <xf fontId="19" fillId="0" borderId="0" numFmtId="0" xfId="0" applyFont="1"/>
    <xf fontId="12" fillId="0" borderId="0" numFmtId="3" xfId="0" applyNumberFormat="1" applyFont="1"/>
    <xf fontId="15" fillId="0" borderId="0" numFmtId="0" xfId="0" applyFont="1" applyAlignment="1">
      <alignment horizontal="left"/>
    </xf>
    <xf fontId="12" fillId="0" borderId="0" numFmtId="164" xfId="0" applyNumberFormat="1" applyFont="1"/>
    <xf fontId="12" fillId="0" borderId="14" numFmtId="164" xfId="0" applyNumberFormat="1" applyFont="1" applyBorder="1"/>
    <xf fontId="12" fillId="2" borderId="14" numFmtId="10" xfId="0" applyNumberFormat="1" applyFont="1" applyFill="1" applyBorder="1"/>
    <xf fontId="12" fillId="0" borderId="0" numFmtId="10" xfId="0" applyNumberFormat="1" applyFont="1"/>
    <xf fontId="12" fillId="2" borderId="14" numFmtId="1" xfId="0" applyNumberFormat="1" applyFont="1" applyFill="1" applyBorder="1"/>
    <xf fontId="12" fillId="0" borderId="0" numFmtId="1" xfId="0" applyNumberFormat="1" applyFont="1"/>
    <xf fontId="12" fillId="2" borderId="14" numFmtId="1" xfId="0" applyNumberFormat="1" applyFont="1" applyFill="1" applyBorder="1" applyAlignment="1">
      <alignment horizontal="right"/>
    </xf>
    <xf fontId="12" fillId="0" borderId="0" numFmtId="1" xfId="0" applyNumberFormat="1" applyFont="1" applyAlignment="1">
      <alignment horizontal="right"/>
    </xf>
    <xf fontId="12" fillId="0" borderId="6" numFmtId="165" xfId="0" applyNumberFormat="1" applyFont="1" applyBorder="1"/>
    <xf fontId="12" fillId="0" borderId="0" numFmtId="165" xfId="0" applyNumberFormat="1" applyFont="1"/>
    <xf fontId="15" fillId="0" borderId="0" numFmtId="164" xfId="0" applyNumberFormat="1" applyFont="1"/>
    <xf fontId="12" fillId="0" borderId="14" numFmtId="0" xfId="0" applyFont="1" applyBorder="1"/>
    <xf fontId="12" fillId="0" borderId="0" numFmtId="0" xfId="0" applyFont="1" applyAlignment="1">
      <alignment wrapText="1"/>
    </xf>
    <xf fontId="15" fillId="0" borderId="0" numFmtId="0" xfId="0" applyFont="1" applyAlignment="1">
      <alignment horizontal="center" wrapText="1"/>
    </xf>
    <xf fontId="15" fillId="0" borderId="0" numFmtId="0" xfId="0" applyFont="1" applyAlignment="1">
      <alignment horizontal="center"/>
    </xf>
    <xf fontId="15" fillId="0" borderId="0" numFmtId="0" xfId="0" applyFont="1" applyAlignment="1">
      <alignment wrapText="1"/>
    </xf>
    <xf fontId="15" fillId="0" borderId="14" numFmtId="0" xfId="0" applyFont="1" applyBorder="1" applyAlignment="1">
      <alignment horizontal="center"/>
    </xf>
    <xf fontId="20" fillId="0" borderId="0" numFmtId="166" xfId="0" applyNumberFormat="1" applyFont="1" applyAlignment="1">
      <alignment horizontal="left"/>
    </xf>
    <xf fontId="20" fillId="0" borderId="0" numFmtId="166" xfId="0" applyNumberFormat="1" applyFont="1"/>
    <xf fontId="21" fillId="0" borderId="0" numFmtId="166" xfId="0" applyNumberFormat="1" applyFont="1"/>
    <xf fontId="20" fillId="0" borderId="14" numFmtId="166" xfId="0" applyNumberFormat="1" applyFont="1" applyBorder="1"/>
    <xf fontId="20" fillId="0" borderId="0" numFmtId="167" xfId="0" applyNumberFormat="1" applyFont="1" applyAlignment="1">
      <alignment horizontal="left"/>
    </xf>
    <xf fontId="20" fillId="0" borderId="0" numFmtId="160" xfId="1" applyNumberFormat="1" applyFont="1"/>
    <xf fontId="21" fillId="0" borderId="0" numFmtId="160" xfId="1" applyNumberFormat="1" applyFont="1"/>
    <xf fontId="20" fillId="0" borderId="0" numFmtId="167" xfId="0" applyNumberFormat="1" applyFont="1"/>
    <xf fontId="21" fillId="0" borderId="0" numFmtId="167" xfId="0" applyNumberFormat="1" applyFont="1"/>
    <xf fontId="20" fillId="0" borderId="14" numFmtId="167" xfId="0" applyNumberFormat="1" applyFont="1" applyBorder="1"/>
    <xf fontId="22" fillId="0" borderId="0" numFmtId="166" xfId="0" applyNumberFormat="1" applyFont="1" applyAlignment="1">
      <alignment horizontal="left"/>
    </xf>
    <xf fontId="22" fillId="0" borderId="2" numFmtId="166" xfId="0" applyNumberFormat="1" applyFont="1" applyBorder="1" applyAlignment="1">
      <alignment horizontal="left"/>
    </xf>
    <xf fontId="22" fillId="0" borderId="3" numFmtId="166" xfId="0" applyNumberFormat="1" applyFont="1" applyBorder="1" applyAlignment="1">
      <alignment horizontal="left"/>
    </xf>
    <xf fontId="12" fillId="5" borderId="3" numFmtId="160" xfId="1" applyNumberFormat="1" applyFont="1" applyFill="1" applyBorder="1"/>
    <xf fontId="12" fillId="0" borderId="3" numFmtId="160" xfId="1" applyNumberFormat="1" applyFont="1" applyBorder="1"/>
    <xf fontId="12" fillId="0" borderId="4" numFmtId="160" xfId="1" applyNumberFormat="1" applyFont="1" applyBorder="1"/>
    <xf fontId="15" fillId="0" borderId="0" numFmtId="166" xfId="0" applyNumberFormat="1" applyFont="1"/>
    <xf fontId="15" fillId="0" borderId="14" numFmtId="166" xfId="0" applyNumberFormat="1" applyFont="1" applyBorder="1"/>
    <xf fontId="12" fillId="5" borderId="0" numFmtId="160" xfId="1" applyNumberFormat="1" applyFont="1" applyFill="1"/>
    <xf fontId="12" fillId="0" borderId="0" numFmtId="160" xfId="1" applyNumberFormat="1" applyFont="1"/>
    <xf fontId="12" fillId="0" borderId="14" numFmtId="160" xfId="1" applyNumberFormat="1" applyFont="1" applyBorder="1"/>
    <xf fontId="12" fillId="0" borderId="0" numFmtId="167" xfId="0" applyNumberFormat="1" applyFont="1"/>
    <xf fontId="12" fillId="0" borderId="1" numFmtId="0" xfId="0" applyFont="1" applyBorder="1"/>
    <xf fontId="12" fillId="5" borderId="1" numFmtId="160" xfId="1" applyNumberFormat="1" applyFont="1" applyFill="1" applyBorder="1"/>
    <xf fontId="12" fillId="0" borderId="1" numFmtId="160" xfId="1" applyNumberFormat="1" applyFont="1" applyBorder="1"/>
    <xf fontId="12" fillId="0" borderId="6" numFmtId="160" xfId="1" applyNumberFormat="1" applyFont="1" applyBorder="1"/>
    <xf fontId="12" fillId="0" borderId="0" numFmtId="166" xfId="0" applyNumberFormat="1" applyFont="1" applyAlignment="1">
      <alignment horizontal="left"/>
    </xf>
    <xf fontId="12" fillId="0" borderId="0" numFmtId="166" xfId="0" applyNumberFormat="1" applyFont="1"/>
    <xf fontId="12" fillId="0" borderId="14" numFmtId="166" xfId="0" applyNumberFormat="1" applyFont="1" applyBorder="1"/>
    <xf fontId="12" fillId="0" borderId="0" numFmtId="167" xfId="0" applyNumberFormat="1" applyFont="1" applyAlignment="1">
      <alignment horizontal="left"/>
    </xf>
    <xf fontId="15" fillId="0" borderId="0" numFmtId="167" xfId="0" applyNumberFormat="1" applyFont="1"/>
    <xf fontId="12" fillId="0" borderId="14" numFmtId="167" xfId="0" applyNumberFormat="1" applyFont="1" applyBorder="1"/>
    <xf fontId="15" fillId="0" borderId="14" numFmtId="160" xfId="1" applyNumberFormat="1" applyFont="1" applyBorder="1"/>
    <xf fontId="15" fillId="0" borderId="1" numFmtId="160" xfId="1" applyNumberFormat="1" applyFont="1" applyBorder="1"/>
    <xf fontId="15" fillId="0" borderId="6" numFmtId="160" xfId="1" applyNumberFormat="1" applyFont="1" applyBorder="1"/>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1" Type="http://schemas.openxmlformats.org/officeDocument/2006/relationships/worksheet" Target="worksheets/sheet11.xml"/><Relationship  Id="rId10" Type="http://schemas.openxmlformats.org/officeDocument/2006/relationships/worksheet" Target="worksheets/sheet10.xml"/><Relationship  Id="rId15" Type="http://schemas.openxmlformats.org/officeDocument/2006/relationships/sharedStrings" Target="sharedStrings.xml"/><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14"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16" Type="http://schemas.openxmlformats.org/officeDocument/2006/relationships/styles" Target="styles.xml"/><Relationship  Id="rId4" Type="http://schemas.openxmlformats.org/officeDocument/2006/relationships/worksheet" Target="worksheets/sheet4.xml"/><Relationship  Id="rId12" Type="http://schemas.openxmlformats.org/officeDocument/2006/relationships/worksheet" Target="worksheets/sheet12.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Relationships xmlns="http://schemas.openxmlformats.org/package/2006/relationships"></Relationships>
</file>

<file path=xl/drawings/_rels/drawing2.xml.rels><?xml version="1.0" encoding="UTF-8" standalone="yes"?><Relationships xmlns="http://schemas.openxmlformats.org/package/2006/relationships"></Relationships>
</file>

<file path=xl/drawings/_rels/drawing3.xml.rels><?xml version="1.0" encoding="UTF-8" standalone="yes"?><Relationships xmlns="http://schemas.openxmlformats.org/package/2006/relationships"></Relationships>
</file>

<file path=xl/drawings/_rels/drawing4.xml.rels><?xml version="1.0" encoding="UTF-8" standalone="yes"?><Relationships xmlns="http://schemas.openxmlformats.org/package/2006/relationships"></Relationships>
</file>

<file path=xl/drawings/_rels/drawing5.xml.rels><?xml version="1.0" encoding="UTF-8" standalone="yes"?><Relationships xmlns="http://schemas.openxmlformats.org/package/2006/relationships"></Relationships>
</file>

<file path=xl/drawings/_rels/drawing6.xml.rels><?xml version="1.0" encoding="UTF-8" standalone="yes"?><Relationships xmlns="http://schemas.openxmlformats.org/package/2006/relationships"></Relationships>
</file>

<file path=xl/drawings/_rels/drawing7.xml.rels><?xml version="1.0" encoding="UTF-8" standalone="yes"?><Relationships xmlns="http://schemas.openxmlformats.org/package/2006/relationships"></Relationships>
</file>

<file path=xl/drawings/_rels/drawing8.xml.rels><?xml version="1.0" encoding="UTF-8" standalone="yes"?><Relationships xmlns="http://schemas.openxmlformats.org/package/2006/relationships"></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7</xdr:col>
      <xdr:colOff>457198</xdr:colOff>
      <xdr:row>6</xdr:row>
      <xdr:rowOff>12699</xdr:rowOff>
    </xdr:from>
    <xdr:to>
      <xdr:col>13</xdr:col>
      <xdr:colOff>736599</xdr:colOff>
      <xdr:row>11</xdr:row>
      <xdr:rowOff>107313</xdr:rowOff>
    </xdr:to>
    <xdr:sp>
      <xdr:nvSpPr>
        <xdr:cNvPr id="4" name="Textfeld 3" hidden="0"/>
        <xdr:cNvSpPr>
          <a:spLocks noAdjustHandles="0" noChangeArrowheads="0"/>
        </xdr:cNvSpPr>
      </xdr:nvSpPr>
      <xdr:spPr bwMode="auto">
        <a:xfrm flipH="0" flipV="0">
          <a:off x="6324599" y="1422399"/>
          <a:ext cx="6051549" cy="1580514"/>
        </a:xfrm>
        <a:prstGeom prst="rect">
          <a:avLst/>
        </a:prstGeom>
        <a:solidFill>
          <a:schemeClr val="bg1">
            <a:lumMod val="5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lvl="0" indent="0" algn="l">
            <a:spcBef>
              <a:spcPts val="0"/>
            </a:spcBef>
            <a:spcAft>
              <a:spcPts val="0"/>
            </a:spcAft>
            <a:defRPr/>
          </a:pPr>
          <a:r>
            <a:rPr lang="en-US" sz="1600" b="1">
              <a:solidFill>
                <a:srgbClr val="FFFFFF"/>
              </a:solidFill>
            </a:rPr>
            <a:t>Erläuterung</a:t>
          </a:r>
          <a:endParaRPr/>
        </a:p>
        <a:p>
          <a:pPr marL="0" lvl="0" indent="0" algn="l">
            <a:spcBef>
              <a:spcPts val="0"/>
            </a:spcBef>
            <a:spcAft>
              <a:spcPts val="0"/>
            </a:spcAft>
            <a:defRPr/>
          </a:pPr>
          <a:endParaRPr lang="en-US" sz="1600" b="1">
            <a:solidFill>
              <a:srgbClr val="FFFFFF"/>
            </a:solidFill>
          </a:endParaRPr>
        </a:p>
        <a:p>
          <a:pPr marL="0" lvl="0" indent="0" algn="l">
            <a:spcBef>
              <a:spcPts val="0"/>
            </a:spcBef>
            <a:spcAft>
              <a:spcPts val="0"/>
            </a:spcAft>
            <a:defRPr/>
          </a:pPr>
          <a:r>
            <a:rPr lang="en-US" sz="1600">
              <a:solidFill>
                <a:srgbClr val="FFFFFF"/>
              </a:solidFill>
            </a:rPr>
            <a:t>Das Blatt "Motivation" dient dazu, Dritten kurz und knapp zu erläutern, warum du diesen Finanzplan angelegt hast. Darüber hinaus gibt das Blatt Aufschluss darüber, wer die Adressaten sind.</a:t>
          </a:r>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1</xdr:col>
      <xdr:colOff>165100</xdr:colOff>
      <xdr:row>20</xdr:row>
      <xdr:rowOff>139700</xdr:rowOff>
    </xdr:from>
    <xdr:to>
      <xdr:col>7</xdr:col>
      <xdr:colOff>444500</xdr:colOff>
      <xdr:row>33</xdr:row>
      <xdr:rowOff>99060</xdr:rowOff>
    </xdr:to>
    <xdr:sp>
      <xdr:nvSpPr>
        <xdr:cNvPr id="4" name="Textfeld 1" hidden="0"/>
        <xdr:cNvSpPr>
          <a:spLocks noAdjustHandles="0" noChangeArrowheads="0"/>
        </xdr:cNvSpPr>
      </xdr:nvSpPr>
      <xdr:spPr bwMode="auto">
        <a:xfrm>
          <a:off x="267970" y="4380230"/>
          <a:ext cx="6245860" cy="2534920"/>
        </a:xfrm>
        <a:prstGeom prst="rect">
          <a:avLst/>
        </a:prstGeom>
        <a:solidFill>
          <a:schemeClr val="bg1">
            <a:lumMod val="5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lvl="0" indent="0" algn="l">
            <a:spcBef>
              <a:spcPts val="0"/>
            </a:spcBef>
            <a:spcAft>
              <a:spcPts val="0"/>
            </a:spcAft>
            <a:defRPr/>
          </a:pPr>
          <a:r>
            <a:rPr lang="en-US" sz="1600" b="1">
              <a:solidFill>
                <a:srgbClr val="FFFFFF"/>
              </a:solidFill>
              <a:latin typeface="Arial"/>
              <a:cs typeface="Arial"/>
            </a:rPr>
            <a:t>Erläuterung</a:t>
          </a:r>
          <a:endParaRPr/>
        </a:p>
        <a:p>
          <a:pPr marL="0" lvl="0" indent="0" algn="l">
            <a:spcBef>
              <a:spcPts val="0"/>
            </a:spcBef>
            <a:spcAft>
              <a:spcPts val="0"/>
            </a:spcAft>
            <a:defRPr/>
          </a:pPr>
          <a:endParaRPr lang="en-US" sz="1600">
            <a:solidFill>
              <a:srgbClr val="FFFFFF"/>
            </a:solidFill>
            <a:latin typeface="Arial"/>
            <a:cs typeface="Arial"/>
          </a:endParaRPr>
        </a:p>
        <a:p>
          <a:pPr>
            <a:defRPr/>
          </a:pPr>
          <a:r>
            <a:rPr lang="en-US" sz="1600">
              <a:solidFill>
                <a:srgbClr val="FFFFFF"/>
              </a:solidFill>
              <a:latin typeface="Arial"/>
              <a:cs typeface="Arial"/>
            </a:rPr>
            <a:t>Hier werden alle</a:t>
          </a:r>
          <a:r>
            <a:rPr lang="en-US" sz="1600">
              <a:solidFill>
                <a:srgbClr val="FFFFFF"/>
              </a:solidFill>
              <a:latin typeface="Arial"/>
              <a:cs typeface="Arial"/>
            </a:rPr>
            <a:t> Möglichkeiten der Finanzierung eingetragen. Lediglich der Kredit wird im Darlehensrechner eingegeben und per Formel in diese Berechnung geholt.</a:t>
          </a:r>
          <a:endParaRPr/>
        </a:p>
        <a:p>
          <a:pPr>
            <a:defRPr/>
          </a:pPr>
          <a:endParaRPr lang="en-US" sz="1600">
            <a:solidFill>
              <a:srgbClr val="FFFFFF"/>
            </a:solidFill>
            <a:latin typeface="Arial"/>
            <a:cs typeface="Arial"/>
          </a:endParaRPr>
        </a:p>
        <a:p>
          <a:pPr>
            <a:defRPr/>
          </a:pPr>
          <a:r>
            <a:rPr lang="en-US" sz="1600">
              <a:solidFill>
                <a:srgbClr val="FFFFFF"/>
              </a:solidFill>
              <a:latin typeface="Arial"/>
              <a:cs typeface="Arial"/>
            </a:rPr>
            <a:t>Das Blatt dient dazu, sich und Anderen einen Überblick über die finanziellen Mittel des Unternehmens zu geben. Liquiditätsplanung, Profitabilitätsplanung und Finanzierungsplan sind die wichtigsten Planungsinstrumente.</a:t>
          </a:r>
          <a:endParaRPr lang="de-DE" sz="1600">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21</xdr:col>
      <xdr:colOff>261657</xdr:colOff>
      <xdr:row>5</xdr:row>
      <xdr:rowOff>52281</xdr:rowOff>
    </xdr:from>
    <xdr:to>
      <xdr:col>27</xdr:col>
      <xdr:colOff>829310</xdr:colOff>
      <xdr:row>30</xdr:row>
      <xdr:rowOff>120477</xdr:rowOff>
    </xdr:to>
    <xdr:sp>
      <xdr:nvSpPr>
        <xdr:cNvPr id="4" name="Textfeld 1" hidden="0"/>
        <xdr:cNvSpPr>
          <a:spLocks noAdjustHandles="0" noChangeArrowheads="0"/>
        </xdr:cNvSpPr>
      </xdr:nvSpPr>
      <xdr:spPr bwMode="auto">
        <a:xfrm>
          <a:off x="8834157" y="1284181"/>
          <a:ext cx="7197054" cy="4830696"/>
        </a:xfrm>
        <a:prstGeom prst="rect">
          <a:avLst/>
        </a:prstGeom>
        <a:solidFill>
          <a:schemeClr val="bg1">
            <a:lumMod val="5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lvl="0" indent="0" algn="l">
            <a:spcBef>
              <a:spcPts val="0"/>
            </a:spcBef>
            <a:spcAft>
              <a:spcPts val="0"/>
            </a:spcAft>
            <a:defRPr/>
          </a:pPr>
          <a:r>
            <a:rPr lang="en-US" sz="1600" b="1">
              <a:solidFill>
                <a:srgbClr val="FFFFFF"/>
              </a:solidFill>
              <a:latin typeface="Arial"/>
              <a:cs typeface="Arial"/>
            </a:rPr>
            <a:t>Erläuterung</a:t>
          </a:r>
          <a:endParaRPr/>
        </a:p>
        <a:p>
          <a:pPr marL="0" lvl="0" indent="0" algn="l">
            <a:spcBef>
              <a:spcPts val="0"/>
            </a:spcBef>
            <a:spcAft>
              <a:spcPts val="0"/>
            </a:spcAft>
            <a:defRPr/>
          </a:pPr>
          <a:r>
            <a:rPr lang="en-US" sz="1600">
              <a:solidFill>
                <a:srgbClr val="FFFFFF"/>
              </a:solidFill>
              <a:latin typeface="Arial"/>
              <a:cs typeface="Arial"/>
            </a:rPr>
            <a:t>Dieses Blat</a:t>
          </a:r>
          <a:r>
            <a:rPr lang="en-US" sz="1600">
              <a:solidFill>
                <a:srgbClr val="FFFFFF"/>
              </a:solidFill>
              <a:latin typeface="Arial"/>
              <a:cs typeface="Arial"/>
            </a:rPr>
            <a:t>t dient der Gewinnermittlung. Das erste Jahr wird dabei auf Monatsbasis ausgefüllt, die Folgejahre auf Jahresbasis.</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Über das Plussymbol oberhalb der Spaltenköpfe können die Monate des ersten Jahres angezeigt werden.</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Zunächst müssen die Umsätze und der direkt zuordenbare Materialeinsatz (bzw. Dienstleistungen) eingegeben werden. </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Personalaufwand und Abschreibungen werden automatisch aus den jeweiligen Arbeitsblättern geholt.</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Die sonstigen Kosten müssen hingegen händisch eingegeben werden.</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Der Zinsaufwand wird automatisch aus dem Blatt Darlehensrechner geholt.</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Die Ermittlung der Steuern ist abhängig</a:t>
          </a:r>
          <a:r>
            <a:rPr lang="en-US" sz="1600">
              <a:solidFill>
                <a:srgbClr val="FFFFFF"/>
              </a:solidFill>
              <a:latin typeface="Arial"/>
              <a:cs typeface="Arial"/>
            </a:rPr>
            <a:t> von der jeweiligen Geschäftsform und muss individuell ermittelt werden.</a:t>
          </a:r>
          <a:endParaRPr lang="en-US" sz="1600">
            <a:solidFill>
              <a:srgbClr val="FFFFFF"/>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21</xdr:col>
      <xdr:colOff>58419</xdr:colOff>
      <xdr:row>10</xdr:row>
      <xdr:rowOff>124459</xdr:rowOff>
    </xdr:from>
    <xdr:to>
      <xdr:col>27</xdr:col>
      <xdr:colOff>337819</xdr:colOff>
      <xdr:row>30</xdr:row>
      <xdr:rowOff>116838</xdr:rowOff>
    </xdr:to>
    <xdr:sp>
      <xdr:nvSpPr>
        <xdr:cNvPr id="4" name="Textfeld 2" hidden="0"/>
        <xdr:cNvSpPr>
          <a:spLocks noAdjustHandles="0" noChangeArrowheads="0"/>
        </xdr:cNvSpPr>
      </xdr:nvSpPr>
      <xdr:spPr bwMode="auto">
        <a:xfrm flipH="0" flipV="0">
          <a:off x="7849869" y="2334259"/>
          <a:ext cx="6051549" cy="3392804"/>
        </a:xfrm>
        <a:prstGeom prst="rect">
          <a:avLst/>
        </a:prstGeom>
        <a:solidFill>
          <a:schemeClr val="bg1">
            <a:lumMod val="5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lvl="0" indent="0" algn="l">
            <a:spcBef>
              <a:spcPts val="0"/>
            </a:spcBef>
            <a:spcAft>
              <a:spcPts val="0"/>
            </a:spcAft>
            <a:defRPr/>
          </a:pPr>
          <a:r>
            <a:rPr lang="en-US" sz="1600" b="1">
              <a:solidFill>
                <a:srgbClr val="FFFFFF"/>
              </a:solidFill>
              <a:latin typeface="Arial"/>
              <a:cs typeface="Arial"/>
            </a:rPr>
            <a:t>Erläuterung</a:t>
          </a:r>
          <a:endParaRPr/>
        </a:p>
        <a:p>
          <a:pPr marL="0" lvl="0" indent="0" algn="l">
            <a:spcBef>
              <a:spcPts val="0"/>
            </a:spcBef>
            <a:spcAft>
              <a:spcPts val="0"/>
            </a:spcAft>
            <a:defRPr/>
          </a:pPr>
          <a:endParaRPr lang="en-US" sz="1600" b="1">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Im</a:t>
          </a:r>
          <a:r>
            <a:rPr lang="en-US" sz="1600">
              <a:solidFill>
                <a:srgbClr val="FFFFFF"/>
              </a:solidFill>
              <a:latin typeface="Arial"/>
              <a:cs typeface="Arial"/>
            </a:rPr>
            <a:t> Gegensatz zur Profitabilitätsplanung wird hier nicht der Gewinn ermittelt, sondern die Summe, die tatsächlich in jeder Periode auf dem Konto ist oder eben fehlt (siehe auch Blatt "Abschreibungen"). </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Das Blatt ermittelt sich komplett automatisch. Wenn die Blätter "Finanzierungsplan" und "Darlehensrechner" nicht ausgefüllt sind, zeigt der Netto-Cash Flow genau die Summe an, die noch fehlt, um das Geschäft zum Laufen zu bringen.</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Du kannst darum</a:t>
          </a:r>
          <a:r>
            <a:rPr lang="en-US" sz="1600">
              <a:solidFill>
                <a:srgbClr val="FFFFFF"/>
              </a:solidFill>
              <a:latin typeface="Arial"/>
              <a:cs typeface="Arial"/>
            </a:rPr>
            <a:t> immer wieder hierher zurückkommen, um zu schauen, was noch fehlt oder wie viel Geld übrig bleibt.</a:t>
          </a:r>
          <a:endParaRPr lang="en-US" sz="1600">
            <a:solidFill>
              <a:srgbClr val="FFFFFF"/>
            </a:solidFill>
            <a:latin typeface="Arial"/>
            <a:cs typeface="Arial"/>
          </a:endParaRPr>
        </a:p>
        <a:p>
          <a:pPr>
            <a:defRPr/>
          </a:pPr>
          <a:endParaRPr lang="de-DE" sz="1600">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8</xdr:col>
      <xdr:colOff>609599</xdr:colOff>
      <xdr:row>4</xdr:row>
      <xdr:rowOff>50799</xdr:rowOff>
    </xdr:from>
    <xdr:to>
      <xdr:col>15</xdr:col>
      <xdr:colOff>152399</xdr:colOff>
      <xdr:row>16</xdr:row>
      <xdr:rowOff>116838</xdr:rowOff>
    </xdr:to>
    <xdr:sp>
      <xdr:nvSpPr>
        <xdr:cNvPr id="4" name="Textfeld 2" hidden="0"/>
        <xdr:cNvSpPr>
          <a:spLocks noAdjustHandles="0" noChangeArrowheads="0"/>
        </xdr:cNvSpPr>
      </xdr:nvSpPr>
      <xdr:spPr bwMode="auto">
        <a:xfrm flipH="0" flipV="0">
          <a:off x="7543798" y="1060449"/>
          <a:ext cx="5924549" cy="2466339"/>
        </a:xfrm>
        <a:prstGeom prst="rect">
          <a:avLst/>
        </a:prstGeom>
        <a:solidFill>
          <a:schemeClr val="bg1">
            <a:lumMod val="5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lvl="0" indent="0" algn="l">
            <a:spcBef>
              <a:spcPts val="0"/>
            </a:spcBef>
            <a:spcAft>
              <a:spcPts val="0"/>
            </a:spcAft>
            <a:defRPr/>
          </a:pPr>
          <a:r>
            <a:rPr lang="en-US" sz="1600" b="1">
              <a:solidFill>
                <a:srgbClr val="FFFFFF"/>
              </a:solidFill>
              <a:latin typeface="Arial"/>
              <a:cs typeface="Arial"/>
            </a:rPr>
            <a:t>Erläuterung</a:t>
          </a:r>
          <a:endParaRPr/>
        </a:p>
        <a:p>
          <a:pPr marL="0" lvl="0" indent="0" algn="l">
            <a:spcBef>
              <a:spcPts val="0"/>
            </a:spcBef>
            <a:spcAft>
              <a:spcPts val="0"/>
            </a:spcAft>
            <a:defRPr/>
          </a:pPr>
          <a:endParaRPr lang="en-US" sz="1600" b="1">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Das Blatt "Unternehmerlohn" hilft dir bei der Berechnung der</a:t>
          </a:r>
          <a:r>
            <a:rPr lang="en-US" sz="1600">
              <a:solidFill>
                <a:srgbClr val="FFFFFF"/>
              </a:solidFill>
              <a:latin typeface="Arial"/>
              <a:cs typeface="Arial"/>
            </a:rPr>
            <a:t> durch die Unternehmer (also unter anderem dir) verursachten Kosten</a:t>
          </a:r>
          <a:r>
            <a:rPr lang="en-US" sz="1600">
              <a:solidFill>
                <a:srgbClr val="FFFFFF"/>
              </a:solidFill>
              <a:latin typeface="Arial"/>
              <a:cs typeface="Arial"/>
            </a:rPr>
            <a:t>. Gründer setzen oftmals zu wenig für das</a:t>
          </a:r>
          <a:r>
            <a:rPr lang="en-US" sz="1600">
              <a:solidFill>
                <a:srgbClr val="FFFFFF"/>
              </a:solidFill>
              <a:latin typeface="Arial"/>
              <a:cs typeface="Arial"/>
            </a:rPr>
            <a:t> eigene Gehalt an oder vergessen es manchmal ganz. Wenn du bei dieser Kalkulation gründlich vorgehst, hast du nicht nur einen besseren Überblick über deine eigenen Ausgaben, sondern du zeigst Dritten (z. B. Investoren) auch, dass du dein Leben im Griff hast.</a:t>
          </a:r>
          <a:endParaRPr lang="en-US" sz="1600">
            <a:solidFill>
              <a:srgbClr val="FFFFFF"/>
            </a:solidFill>
            <a:latin typeface="Arial"/>
            <a:cs typeface="Arial"/>
          </a:endParaRPr>
        </a:p>
        <a:p>
          <a:pPr>
            <a:defRPr/>
          </a:pPr>
          <a:endParaRPr lang="de-DE" sz="1600">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1</xdr:col>
      <xdr:colOff>142874</xdr:colOff>
      <xdr:row>2</xdr:row>
      <xdr:rowOff>95249</xdr:rowOff>
    </xdr:from>
    <xdr:to>
      <xdr:col>7</xdr:col>
      <xdr:colOff>139697</xdr:colOff>
      <xdr:row>30</xdr:row>
      <xdr:rowOff>107313</xdr:rowOff>
    </xdr:to>
    <xdr:sp>
      <xdr:nvSpPr>
        <xdr:cNvPr id="4" name="Textfeld 2" hidden="0"/>
        <xdr:cNvSpPr>
          <a:spLocks noAdjustHandles="0" noChangeArrowheads="0"/>
        </xdr:cNvSpPr>
      </xdr:nvSpPr>
      <xdr:spPr bwMode="auto">
        <a:xfrm flipH="0" flipV="0">
          <a:off x="238124" y="809624"/>
          <a:ext cx="6435723" cy="5507989"/>
        </a:xfrm>
        <a:prstGeom prst="rect">
          <a:avLst/>
        </a:prstGeom>
        <a:solidFill>
          <a:schemeClr val="bg1">
            <a:lumMod val="5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lvl="0" indent="0" algn="l">
            <a:spcBef>
              <a:spcPts val="0"/>
            </a:spcBef>
            <a:spcAft>
              <a:spcPts val="0"/>
            </a:spcAft>
            <a:defRPr/>
          </a:pPr>
          <a:r>
            <a:rPr lang="en-US" sz="1600" b="1">
              <a:solidFill>
                <a:srgbClr val="FFFFFF"/>
              </a:solidFill>
              <a:latin typeface="Arial"/>
              <a:cs typeface="Arial"/>
            </a:rPr>
            <a:t>Erläuterung</a:t>
          </a:r>
          <a:endParaRPr/>
        </a:p>
        <a:p>
          <a:pPr marL="0" lvl="0" indent="0" algn="l">
            <a:spcBef>
              <a:spcPts val="0"/>
            </a:spcBef>
            <a:spcAft>
              <a:spcPts val="0"/>
            </a:spcAft>
            <a:defRPr/>
          </a:pPr>
          <a:endParaRPr lang="en-US" sz="1600" b="1">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Hier geht es um die Planung</a:t>
          </a:r>
          <a:r>
            <a:rPr lang="en-US" sz="1600">
              <a:solidFill>
                <a:srgbClr val="FFFFFF"/>
              </a:solidFill>
              <a:latin typeface="Arial"/>
              <a:cs typeface="Arial"/>
            </a:rPr>
            <a:t> der Personalkosten. Im Jahr 1 erfolgt die Planung auf Monatsbasis. Die Planung der Folgejahre erfolgt auch auf Monatsbasis, jedoch nicht aufgeschlüsselt.</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Unter Stellenbezeichnung wird einfach der Titel der Stelle angegeben. </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Im ersten Jahr werden einfach die Brutto-Monatslöhne in die Felder unterhalb der jeweiligen Monate eingetragen. </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Die Summe unterhalb und rechts des gelben Feldes enthält dann bereits die Sozialversicherung.</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In den Jahren 2 und 3 wird der Brutto-Monatslohn nur einmal eingegeben. Allerdings muss hier zusätzlich die Anzahl der Mitarbeiter mit gleichem Titel und Gehalt sowie der Startmonat angegeben werden. Die finalen Personalkosten enthalten wieder die Sozialversicherung.</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Die Basis für die Berechnung der Sozialversicherung befindet sich in einem separaten Kasten.</a:t>
          </a:r>
          <a:endParaRPr lang="en-US" sz="1600">
            <a:solidFill>
              <a:srgbClr val="FFFFFF"/>
            </a:solidFill>
            <a:latin typeface="Arial"/>
            <a:cs typeface="Arial"/>
          </a:endParaRPr>
        </a:p>
        <a:p>
          <a:pPr>
            <a:defRPr/>
          </a:pPr>
          <a:endParaRPr lang="de-DE" sz="1600">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2</xdr:col>
      <xdr:colOff>520700</xdr:colOff>
      <xdr:row>4</xdr:row>
      <xdr:rowOff>152401</xdr:rowOff>
    </xdr:from>
    <xdr:to>
      <xdr:col>13</xdr:col>
      <xdr:colOff>673100</xdr:colOff>
      <xdr:row>31</xdr:row>
      <xdr:rowOff>127000</xdr:rowOff>
    </xdr:to>
    <xdr:grpSp>
      <xdr:nvGrpSpPr>
        <xdr:cNvPr id="116" name=""/>
        <xdr:cNvGrpSpPr/>
      </xdr:nvGrpSpPr>
      <xdr:grpSpPr bwMode="auto">
        <a:xfrm>
          <a:off x="4279900" y="1193800"/>
          <a:ext cx="13576300" cy="5499099"/>
          <a:chOff x="4279900" y="1193800"/>
          <a:chExt cx="13576300" cy="5496783"/>
        </a:xfrm>
      </xdr:grpSpPr>
      <xdr:sp>
        <xdr:nvSpPr>
          <xdr:cNvPr id="4" name="Textfeld 1" hidden="0"/>
          <xdr:cNvSpPr>
            <a:spLocks noAdjustHandles="0" noChangeArrowheads="0"/>
          </xdr:cNvSpPr>
        </xdr:nvSpPr>
        <xdr:spPr bwMode="auto">
          <a:xfrm>
            <a:off x="12915900" y="1193800"/>
            <a:ext cx="4940300" cy="5357143"/>
          </a:xfrm>
          <a:prstGeom prst="rect">
            <a:avLst/>
          </a:prstGeom>
          <a:solidFill>
            <a:schemeClr val="bg1">
              <a:lumMod val="5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lvl="0" indent="0" algn="l">
              <a:spcBef>
                <a:spcPts val="0"/>
              </a:spcBef>
              <a:spcAft>
                <a:spcPts val="0"/>
              </a:spcAft>
              <a:defRPr/>
            </a:pPr>
            <a:r>
              <a:rPr lang="en-US" sz="1600" b="1">
                <a:solidFill>
                  <a:srgbClr val="FFFFFF"/>
                </a:solidFill>
                <a:latin typeface="Arial"/>
                <a:cs typeface="Arial"/>
              </a:rPr>
              <a:t>Erläuterung Abschreibung</a:t>
            </a:r>
            <a:endParaRPr/>
          </a:p>
          <a:p>
            <a:pPr marL="0" lvl="0" indent="0" algn="l">
              <a:spcBef>
                <a:spcPts val="0"/>
              </a:spcBef>
              <a:spcAft>
                <a:spcPts val="0"/>
              </a:spcAft>
              <a:defRPr/>
            </a:pPr>
            <a:endParaRPr lang="en-US" sz="1600" b="1">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Hier werden</a:t>
            </a:r>
            <a:r>
              <a:rPr lang="en-US" sz="1600">
                <a:solidFill>
                  <a:srgbClr val="FFFFFF"/>
                </a:solidFill>
                <a:latin typeface="Arial"/>
                <a:cs typeface="Arial"/>
              </a:rPr>
              <a:t> die Investitionsobjekte wie z. B. Gebäude oder Maschinen eingetragen. Die Abschreibung ist ein buchalterisches Instrument um die Wertminderung im Rahmen der Gewinnermittlung zu erfassen. Würde man die gesamte Investition z. B. eines Gebäudes in der Periode erfassen, in der sie vorgenommen wird, so hätte dies mitunter große Auswirkungen auf den Gewinn. Aus diesem Grund wird der Betrag aufgeteilt und über eine bestimmte Anzahl an Jahren "abgeschrieben". Das Besondere: Das Geld geht trotzdem von deinem Konto in der Periode ab, in der die Anschaffung getätigt wird. Nicht zuletzt aus diesem Grund gibt es die Profitabilitäsrechnung einerseits und die Liquiditätsrechnung andererseits. Die Liquiditätsrechnung erfasst die Investition nämlich in der Periode, in der sie anfällt. So kann es passieren, dass ein Unternehmen zwar einen Gewinn erwirtschaftet, aber gleichzeitig zahlungsunfähig bzw. insolvent ist.</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endParaRPr lang="en-US" sz="1600">
              <a:solidFill>
                <a:srgbClr val="FFFFFF"/>
              </a:solidFill>
              <a:latin typeface="Arial"/>
              <a:cs typeface="Arial"/>
            </a:endParaRPr>
          </a:p>
          <a:p>
            <a:pPr>
              <a:defRPr/>
            </a:pPr>
            <a:endParaRPr lang="de-DE" sz="1600">
              <a:latin typeface="Arial"/>
              <a:cs typeface="Arial"/>
            </a:endParaRPr>
          </a:p>
        </xdr:txBody>
      </xdr:sp>
      <xdr:sp>
        <xdr:nvSpPr>
          <xdr:cNvPr id="5" name="Textfeld 2" hidden="0"/>
          <xdr:cNvSpPr>
            <a:spLocks noAdjustHandles="0" noChangeArrowheads="0"/>
          </xdr:cNvSpPr>
        </xdr:nvSpPr>
        <xdr:spPr bwMode="auto">
          <a:xfrm>
            <a:off x="4279900" y="2501900"/>
            <a:ext cx="8394700" cy="4188684"/>
          </a:xfrm>
          <a:prstGeom prst="rect">
            <a:avLst/>
          </a:prstGeom>
          <a:solidFill>
            <a:schemeClr val="bg1">
              <a:lumMod val="5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lvl="0" indent="0" algn="l">
              <a:spcBef>
                <a:spcPts val="0"/>
              </a:spcBef>
              <a:spcAft>
                <a:spcPts val="0"/>
              </a:spcAft>
              <a:defRPr/>
            </a:pPr>
            <a:r>
              <a:rPr lang="en-US" sz="1600" b="1">
                <a:solidFill>
                  <a:srgbClr val="FFFFFF"/>
                </a:solidFill>
                <a:latin typeface="Arial"/>
                <a:cs typeface="Arial"/>
              </a:rPr>
              <a:t>Erläuterung Arbeitsblatt</a:t>
            </a:r>
            <a:endParaRPr lang="de-DE" sz="1600" b="0">
              <a:solidFill>
                <a:schemeClr val="dk1"/>
              </a:solidFill>
              <a:latin typeface="Arial"/>
              <a:cs typeface="Arial"/>
            </a:endParaRPr>
          </a:p>
          <a:p>
            <a:pPr marL="0" lvl="0" indent="0" algn="l">
              <a:spcBef>
                <a:spcPts val="0"/>
              </a:spcBef>
              <a:spcAft>
                <a:spcPts val="0"/>
              </a:spcAft>
              <a:defRPr/>
            </a:pPr>
            <a:endParaRPr lang="de-DE" sz="1600" b="0">
              <a:solidFill>
                <a:schemeClr val="dk1"/>
              </a:solidFill>
              <a:latin typeface="Arial"/>
              <a:cs typeface="Arial"/>
            </a:endParaRPr>
          </a:p>
          <a:p>
            <a:pPr marL="0" lvl="0" indent="0" algn="l">
              <a:spcBef>
                <a:spcPts val="0"/>
              </a:spcBef>
              <a:spcAft>
                <a:spcPts val="0"/>
              </a:spcAft>
              <a:defRPr/>
            </a:pPr>
            <a:r>
              <a:rPr lang="de-DE" sz="1600" b="0">
                <a:solidFill>
                  <a:schemeClr val="bg1"/>
                </a:solidFill>
                <a:latin typeface="Arial"/>
                <a:cs typeface="Arial"/>
              </a:rPr>
              <a:t>Unter Anlagegut kannst du beschreiben,</a:t>
            </a:r>
            <a:r>
              <a:rPr lang="de-DE" sz="1600" b="0">
                <a:solidFill>
                  <a:schemeClr val="bg1"/>
                </a:solidFill>
                <a:latin typeface="Arial"/>
                <a:cs typeface="Arial"/>
              </a:rPr>
              <a:t> um welchen Vermögensgegenstand es sich handelt.</a:t>
            </a:r>
            <a:endParaRPr/>
          </a:p>
          <a:p>
            <a:pPr marL="0" lvl="0" indent="0" algn="l">
              <a:spcBef>
                <a:spcPts val="0"/>
              </a:spcBef>
              <a:spcAft>
                <a:spcPts val="0"/>
              </a:spcAft>
              <a:defRPr/>
            </a:pPr>
            <a:endParaRPr lang="de-DE" sz="1600" b="0">
              <a:solidFill>
                <a:schemeClr val="bg1"/>
              </a:solidFill>
              <a:latin typeface="Arial"/>
              <a:cs typeface="Arial"/>
            </a:endParaRPr>
          </a:p>
          <a:p>
            <a:pPr marL="0" lvl="0" indent="0" algn="l">
              <a:spcBef>
                <a:spcPts val="0"/>
              </a:spcBef>
              <a:spcAft>
                <a:spcPts val="0"/>
              </a:spcAft>
              <a:defRPr/>
            </a:pPr>
            <a:r>
              <a:rPr lang="de-DE" sz="1600" b="0">
                <a:solidFill>
                  <a:schemeClr val="bg1"/>
                </a:solidFill>
                <a:latin typeface="Arial"/>
                <a:cs typeface="Arial"/>
              </a:rPr>
              <a:t>Der Nettokaufpreis muss negativ angegeben werden.</a:t>
            </a:r>
            <a:endParaRPr/>
          </a:p>
          <a:p>
            <a:pPr marL="0" lvl="0" indent="0" algn="l">
              <a:spcBef>
                <a:spcPts val="0"/>
              </a:spcBef>
              <a:spcAft>
                <a:spcPts val="0"/>
              </a:spcAft>
              <a:defRPr/>
            </a:pPr>
            <a:endParaRPr lang="de-DE" sz="1600" b="0">
              <a:solidFill>
                <a:schemeClr val="bg1"/>
              </a:solidFill>
              <a:latin typeface="Arial"/>
              <a:cs typeface="Arial"/>
            </a:endParaRPr>
          </a:p>
          <a:p>
            <a:pPr marL="0" lvl="0" indent="0" algn="l">
              <a:spcBef>
                <a:spcPts val="0"/>
              </a:spcBef>
              <a:spcAft>
                <a:spcPts val="0"/>
              </a:spcAft>
              <a:defRPr/>
            </a:pPr>
            <a:r>
              <a:rPr lang="de-DE" sz="1600" b="0">
                <a:solidFill>
                  <a:schemeClr val="bg1"/>
                </a:solidFill>
                <a:latin typeface="Arial"/>
                <a:cs typeface="Arial"/>
              </a:rPr>
              <a:t>Den Abschreibungszeitraum kannst du im Blatt "AfA Nutzungsdauern" nachschauen. Alternativ hilft dir Google weiter.</a:t>
            </a:r>
            <a:endParaRPr/>
          </a:p>
          <a:p>
            <a:pPr marL="0" lvl="0" indent="0" algn="l">
              <a:spcBef>
                <a:spcPts val="0"/>
              </a:spcBef>
              <a:spcAft>
                <a:spcPts val="0"/>
              </a:spcAft>
              <a:defRPr/>
            </a:pPr>
            <a:endParaRPr lang="de-DE" sz="1600" b="0">
              <a:solidFill>
                <a:schemeClr val="bg1"/>
              </a:solidFill>
              <a:latin typeface="Arial"/>
              <a:cs typeface="Arial"/>
            </a:endParaRPr>
          </a:p>
          <a:p>
            <a:pPr marL="0" lvl="0" indent="0" algn="l">
              <a:spcBef>
                <a:spcPts val="0"/>
              </a:spcBef>
              <a:spcAft>
                <a:spcPts val="0"/>
              </a:spcAft>
              <a:defRPr/>
            </a:pPr>
            <a:r>
              <a:rPr lang="de-DE" sz="1600" b="0">
                <a:solidFill>
                  <a:schemeClr val="bg1"/>
                </a:solidFill>
                <a:latin typeface="Arial"/>
                <a:cs typeface="Arial"/>
              </a:rPr>
              <a:t>Unter Anschaffungszeitraum (Jahr 1/2/3) gibst du das Jahr der Anschaffung und unter "Im Monat" den entsprechenden Monat ein.</a:t>
            </a:r>
            <a:endParaRPr/>
          </a:p>
          <a:p>
            <a:pPr marL="0" lvl="0" indent="0" algn="l">
              <a:spcBef>
                <a:spcPts val="0"/>
              </a:spcBef>
              <a:spcAft>
                <a:spcPts val="0"/>
              </a:spcAft>
              <a:defRPr/>
            </a:pPr>
            <a:endParaRPr lang="de-DE" sz="1600" b="0">
              <a:solidFill>
                <a:schemeClr val="bg1"/>
              </a:solidFill>
              <a:latin typeface="Arial"/>
              <a:cs typeface="Arial"/>
            </a:endParaRPr>
          </a:p>
          <a:p>
            <a:pPr marL="0" lvl="0" indent="0" algn="l">
              <a:spcBef>
                <a:spcPts val="0"/>
              </a:spcBef>
              <a:spcAft>
                <a:spcPts val="0"/>
              </a:spcAft>
              <a:defRPr/>
            </a:pPr>
            <a:r>
              <a:rPr lang="de-DE" sz="1600" b="0">
                <a:solidFill>
                  <a:schemeClr val="bg1"/>
                </a:solidFill>
                <a:latin typeface="Arial"/>
                <a:cs typeface="Arial"/>
              </a:rPr>
              <a:t>Weiter unten kannst du noch </a:t>
            </a:r>
            <a:r>
              <a:rPr lang="de-DE" sz="1600" b="1">
                <a:solidFill>
                  <a:schemeClr val="bg1"/>
                </a:solidFill>
                <a:latin typeface="Arial"/>
                <a:cs typeface="Arial"/>
              </a:rPr>
              <a:t>geringwertige Güter erfassen</a:t>
            </a:r>
            <a:r>
              <a:rPr lang="de-DE" sz="1600" b="0">
                <a:solidFill>
                  <a:schemeClr val="bg1"/>
                </a:solidFill>
                <a:latin typeface="Arial"/>
                <a:cs typeface="Arial"/>
              </a:rPr>
              <a:t>. Das sind Güter, die unter einem bestimmten Wert liegen und darum nicht über mehrere Jahre abgeschrieben, sondern in der Anschaffungsperiode angesetzt werden. Die genaue Definition findest du hier: </a:t>
            </a:r>
            <a:r>
              <a:rPr lang="de-DE" sz="1200" b="0" u="none">
                <a:solidFill>
                  <a:schemeClr val="bg2"/>
                </a:solidFill>
                <a:latin typeface="Arial"/>
                <a:cs typeface="Arial"/>
              </a:rPr>
              <a:t>https://www.betriebsausgabe.de/wiki/gwg/#moeglichkeit-3-ueber-250-e-bis-einschliesslich-1000-e</a:t>
            </a:r>
            <a:endParaRPr/>
          </a:p>
          <a:p>
            <a:pPr marL="0" lvl="0" indent="0" algn="l">
              <a:spcBef>
                <a:spcPts val="0"/>
              </a:spcBef>
              <a:spcAft>
                <a:spcPts val="0"/>
              </a:spcAft>
              <a:defRPr/>
            </a:pPr>
            <a:endParaRPr lang="de-DE" sz="1600" b="0">
              <a:solidFill>
                <a:schemeClr val="bg1"/>
              </a:solidFill>
              <a:latin typeface="Arial"/>
              <a:cs typeface="Arial"/>
            </a:endParaRPr>
          </a:p>
        </xdr:txBody>
      </xdr:sp>
    </xdr:grp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3</xdr:col>
      <xdr:colOff>38100</xdr:colOff>
      <xdr:row>0</xdr:row>
      <xdr:rowOff>76200</xdr:rowOff>
    </xdr:from>
    <xdr:to>
      <xdr:col>19</xdr:col>
      <xdr:colOff>101600</xdr:colOff>
      <xdr:row>18</xdr:row>
      <xdr:rowOff>12700</xdr:rowOff>
    </xdr:to>
    <xdr:grpSp>
      <xdr:nvGrpSpPr>
        <xdr:cNvPr id="101" name=""/>
        <xdr:cNvGrpSpPr/>
      </xdr:nvGrpSpPr>
      <xdr:grpSpPr bwMode="auto">
        <a:xfrm>
          <a:off x="3200400" y="76200"/>
          <a:ext cx="14376400" cy="2882899"/>
          <a:chOff x="3086100" y="76200"/>
          <a:chExt cx="14376400" cy="2882899"/>
        </a:xfrm>
      </xdr:grpSpPr>
      <xdr:sp>
        <xdr:nvSpPr>
          <xdr:cNvPr id="4" name="Textfeld 1" hidden="0"/>
          <xdr:cNvSpPr>
            <a:spLocks noAdjustHandles="0" noChangeArrowheads="0"/>
          </xdr:cNvSpPr>
        </xdr:nvSpPr>
        <xdr:spPr bwMode="auto">
          <a:xfrm>
            <a:off x="6083300" y="76200"/>
            <a:ext cx="11379200" cy="2882899"/>
          </a:xfrm>
          <a:prstGeom prst="rect">
            <a:avLst/>
          </a:prstGeom>
          <a:solidFill>
            <a:schemeClr val="bg1">
              <a:lumMod val="5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lvl="0" indent="0" algn="l">
              <a:spcBef>
                <a:spcPts val="0"/>
              </a:spcBef>
              <a:spcAft>
                <a:spcPts val="0"/>
              </a:spcAft>
              <a:defRPr/>
            </a:pPr>
            <a:r>
              <a:rPr lang="en-US" sz="1600" b="1">
                <a:solidFill>
                  <a:srgbClr val="FFFFFF"/>
                </a:solidFill>
                <a:latin typeface="Arial"/>
                <a:cs typeface="Arial"/>
              </a:rPr>
              <a:t>Erläuterung</a:t>
            </a:r>
            <a:endParaRPr/>
          </a:p>
          <a:p>
            <a:pPr marL="0" lvl="0" indent="0" algn="l">
              <a:spcBef>
                <a:spcPts val="0"/>
              </a:spcBef>
              <a:spcAft>
                <a:spcPts val="0"/>
              </a:spcAft>
              <a:defRPr/>
            </a:pPr>
            <a:r>
              <a:rPr lang="en-US" sz="1600">
                <a:solidFill>
                  <a:srgbClr val="FFFFFF"/>
                </a:solidFill>
                <a:latin typeface="Arial"/>
                <a:cs typeface="Arial"/>
              </a:rPr>
              <a:t>In diesem Blatt kann man zwei unterschiedliche Darlehen mit der Annuitätenmethode berechnen.</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Zunächst wird die Höhe des Darlehens festgelegt.</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Anschließend wird der Zinssatz eingeben.</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Nun muss die Laufzeit eingegeben</a:t>
            </a:r>
            <a:r>
              <a:rPr lang="en-US" sz="1600">
                <a:solidFill>
                  <a:srgbClr val="FFFFFF"/>
                </a:solidFill>
                <a:latin typeface="Arial"/>
                <a:cs typeface="Arial"/>
              </a:rPr>
              <a:t> werden.</a:t>
            </a:r>
            <a:endParaRPr/>
          </a:p>
          <a:p>
            <a:pPr marL="0" lvl="0" indent="0" algn="l">
              <a:spcBef>
                <a:spcPts val="0"/>
              </a:spcBef>
              <a:spcAft>
                <a:spcPts val="0"/>
              </a:spcAft>
              <a:defRPr/>
            </a:pPr>
            <a:endParaRPr lang="en-US" sz="1600">
              <a:solidFill>
                <a:srgbClr val="FFFFFF"/>
              </a:solidFill>
              <a:latin typeface="Arial"/>
              <a:cs typeface="Arial"/>
            </a:endParaRPr>
          </a:p>
          <a:p>
            <a:pPr marL="0" lvl="0" indent="0" algn="l">
              <a:spcBef>
                <a:spcPts val="0"/>
              </a:spcBef>
              <a:spcAft>
                <a:spcPts val="0"/>
              </a:spcAft>
              <a:defRPr/>
            </a:pPr>
            <a:r>
              <a:rPr lang="en-US" sz="1600">
                <a:solidFill>
                  <a:srgbClr val="FFFFFF"/>
                </a:solidFill>
                <a:latin typeface="Arial"/>
                <a:cs typeface="Arial"/>
              </a:rPr>
              <a:t>Zu guter Letzt wird noch der Beginn der Rückzahlung festgelegt. Es muss der gesamte</a:t>
            </a:r>
            <a:r>
              <a:rPr lang="en-US" sz="1600">
                <a:solidFill>
                  <a:srgbClr val="FFFFFF"/>
                </a:solidFill>
                <a:latin typeface="Arial"/>
                <a:cs typeface="Arial"/>
              </a:rPr>
              <a:t> Monat (bspw. Monat 1) eingegeben werden. ACHTUNG: Die Monate sind fortlaufend. Das heißt, der erste Monat im Jahr heißt "Monat 13". Dieser Umstand hängt mit den verwendeten Formeln zusammen.</a:t>
            </a:r>
            <a:endParaRPr lang="en-US" sz="1600">
              <a:solidFill>
                <a:srgbClr val="FFFFFF"/>
              </a:solidFill>
              <a:latin typeface="Arial"/>
              <a:cs typeface="Arial"/>
            </a:endParaRPr>
          </a:p>
          <a:p>
            <a:pPr>
              <a:defRPr/>
            </a:pPr>
            <a:endParaRPr lang="de-DE" sz="1600">
              <a:latin typeface="Arial"/>
              <a:cs typeface="Arial"/>
            </a:endParaRPr>
          </a:p>
        </xdr:txBody>
      </xdr:sp>
      <xdr:cxnSp>
        <xdr:nvCxnSpPr>
          <xdr:cNvPr id="5" name="Gerade Verbindung mit Pfeil 3" hidden="0"/>
          <xdr:cNvCxnSpPr>
            <a:cxnSpLocks/>
          </xdr:cNvCxnSpPr>
          <xdr:nvPr isPhoto="0" userDrawn="0"/>
        </xdr:nvCxnSpPr>
        <xdr:spPr bwMode="auto">
          <a:xfrm flipH="1">
            <a:off x="3098800" y="965200"/>
            <a:ext cx="2946400" cy="49530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xnSp>
        <xdr:nvCxnSpPr>
          <xdr:cNvPr id="6" name="Gerade Verbindung mit Pfeil 4" hidden="0"/>
          <xdr:cNvCxnSpPr>
            <a:cxnSpLocks/>
          </xdr:cNvCxnSpPr>
          <xdr:nvPr isPhoto="0" userDrawn="0"/>
        </xdr:nvCxnSpPr>
        <xdr:spPr bwMode="auto">
          <a:xfrm flipH="1">
            <a:off x="3149600" y="1384300"/>
            <a:ext cx="2895600" cy="26670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xnSp>
        <xdr:nvCxnSpPr>
          <xdr:cNvPr id="7" name="Gerade Verbindung mit Pfeil 7" hidden="0"/>
          <xdr:cNvCxnSpPr>
            <a:cxnSpLocks/>
          </xdr:cNvCxnSpPr>
          <xdr:nvPr isPhoto="0" userDrawn="0"/>
        </xdr:nvCxnSpPr>
        <xdr:spPr bwMode="auto">
          <a:xfrm flipH="1" flipV="1">
            <a:off x="3136900" y="1892300"/>
            <a:ext cx="2946400" cy="1270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xnSp>
        <xdr:nvCxnSpPr>
          <xdr:cNvPr id="8" name="Gerade Verbindung mit Pfeil 11" hidden="0"/>
          <xdr:cNvCxnSpPr>
            <a:cxnSpLocks/>
          </xdr:cNvCxnSpPr>
          <xdr:nvPr isPhoto="0" userDrawn="0"/>
        </xdr:nvCxnSpPr>
        <xdr:spPr bwMode="auto">
          <a:xfrm flipH="1" flipV="1">
            <a:off x="3086100" y="2197100"/>
            <a:ext cx="2997200" cy="39370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1.xml.rels><?xml version="1.0" encoding="UTF-8" standalone="yes"?><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comments" Target="../comments1.xml"/></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6AA84F"/>
    <outlinePr applyStyles="0" showOutlineSymbols="1" summaryBelow="0" summaryRight="0"/>
    <pageSetUpPr autoPageBreaks="1" fitToPage="0"/>
  </sheetPr>
  <sheetViews>
    <sheetView showGridLines="0" workbookViewId="0" zoomScale="100">
      <selection activeCell="B1" activeCellId="0" sqref="B1"/>
    </sheetView>
  </sheetViews>
  <sheetFormatPr baseColWidth="10" customHeight="1" defaultColWidth="14.5" defaultRowHeight="15"/>
  <cols>
    <col bestFit="1" customWidth="1" min="1" max="1" width="1.5"/>
    <col bestFit="1" customWidth="1" min="2" max="2" width="14.5"/>
    <col bestFit="1" customWidth="1" min="3" max="3" width="21"/>
    <col bestFit="1" customWidth="1" min="4" max="6" width="14.5"/>
  </cols>
  <sheetData>
    <row r="1" ht="34.5">
      <c r="A1" s="1"/>
      <c r="B1" s="1" t="s">
        <v>0</v>
      </c>
      <c r="C1" s="2"/>
      <c r="D1" s="2" t="s">
        <v>1</v>
      </c>
      <c r="E1" s="2"/>
      <c r="F1" s="2"/>
      <c r="G1" s="2"/>
      <c r="H1" s="2"/>
      <c r="I1" s="2"/>
      <c r="J1" s="2"/>
      <c r="K1" s="2"/>
      <c r="L1" s="2"/>
      <c r="M1" s="2"/>
      <c r="N1" s="2"/>
      <c r="O1" s="2"/>
      <c r="P1" s="2"/>
      <c r="Q1" s="2"/>
      <c r="R1" s="2"/>
      <c r="S1" s="2"/>
      <c r="T1" s="2"/>
      <c r="U1" s="2"/>
      <c r="V1" s="2"/>
      <c r="W1" s="2"/>
      <c r="X1" s="2"/>
    </row>
    <row r="2" ht="21.75">
      <c r="A2" s="3"/>
      <c r="B2" s="3" t="s">
        <v>2</v>
      </c>
      <c r="C2" s="2"/>
      <c r="D2" s="2"/>
      <c r="E2" s="2"/>
      <c r="F2" s="2"/>
      <c r="G2" s="2"/>
      <c r="H2" s="2"/>
      <c r="I2" s="2"/>
      <c r="J2" s="2"/>
      <c r="K2" s="2"/>
      <c r="L2" s="2"/>
      <c r="M2" s="2"/>
      <c r="N2" s="2"/>
      <c r="O2" s="2"/>
      <c r="P2" s="2"/>
      <c r="Q2" s="2"/>
      <c r="R2" s="2"/>
      <c r="S2" s="2"/>
      <c r="T2" s="2"/>
      <c r="U2" s="2"/>
      <c r="V2" s="2"/>
      <c r="W2" s="2"/>
      <c r="X2" s="2"/>
    </row>
    <row r="3" ht="7.5" customHeight="1">
      <c r="A3" s="2"/>
      <c r="B3" s="2"/>
      <c r="C3" s="2"/>
      <c r="D3" s="2"/>
      <c r="E3" s="2"/>
      <c r="F3" s="2"/>
      <c r="G3" s="2"/>
      <c r="H3" s="2"/>
      <c r="I3" s="2"/>
      <c r="J3" s="2"/>
      <c r="K3" s="2"/>
      <c r="L3" s="2"/>
      <c r="M3" s="2"/>
      <c r="N3" s="2"/>
      <c r="O3" s="2"/>
      <c r="P3" s="2"/>
      <c r="Q3" s="2"/>
      <c r="R3" s="2"/>
      <c r="S3" s="2"/>
      <c r="T3" s="2"/>
      <c r="U3" s="2"/>
      <c r="V3" s="2"/>
      <c r="W3" s="2"/>
      <c r="X3" s="2"/>
    </row>
    <row r="4" ht="15.75" customHeight="1">
      <c r="A4" s="4"/>
      <c r="B4" s="4"/>
      <c r="C4" s="4"/>
      <c r="D4" s="4"/>
      <c r="E4" s="4"/>
      <c r="F4" s="4"/>
      <c r="G4" s="4"/>
      <c r="H4" s="4"/>
      <c r="I4" s="4"/>
      <c r="J4" s="4"/>
      <c r="K4" s="4"/>
      <c r="L4" s="4"/>
      <c r="M4" s="4"/>
      <c r="N4" s="4"/>
      <c r="O4" s="4"/>
      <c r="P4" s="4"/>
      <c r="Q4" s="4"/>
      <c r="R4" s="4"/>
      <c r="S4" s="4"/>
      <c r="T4" s="4"/>
      <c r="U4" s="4"/>
      <c r="V4" s="4"/>
      <c r="W4" s="4"/>
      <c r="X4" s="4"/>
    </row>
    <row r="5" ht="15.75" customHeight="1"/>
    <row r="6" ht="15.75" customHeight="1">
      <c r="B6" s="5" t="s">
        <v>3</v>
      </c>
    </row>
    <row r="7" ht="15.75" customHeight="1">
      <c r="B7" s="6" t="s">
        <v>4</v>
      </c>
      <c r="C7" s="7"/>
      <c r="D7" s="8" t="s">
        <v>5</v>
      </c>
    </row>
    <row r="8" ht="15.75" customHeight="1">
      <c r="B8" s="9" t="s">
        <v>6</v>
      </c>
      <c r="C8" s="10"/>
      <c r="D8" s="11" t="s">
        <v>7</v>
      </c>
    </row>
    <row r="9" ht="15.75" customHeight="1"/>
    <row r="10" ht="15.75" customHeight="1">
      <c r="B10" s="5" t="s">
        <v>8</v>
      </c>
    </row>
    <row r="11" ht="15.75" customHeight="1">
      <c r="B11" s="12" t="s">
        <v>9</v>
      </c>
    </row>
    <row r="12" ht="15.75" customHeight="1">
      <c r="B12" s="13" t="s">
        <v>10</v>
      </c>
    </row>
    <row r="13" ht="15.75" customHeight="1">
      <c r="B13" s="13" t="s">
        <v>11</v>
      </c>
    </row>
    <row r="14" ht="15.75" customHeight="1">
      <c r="B14" s="13" t="s">
        <v>12</v>
      </c>
    </row>
    <row r="15" ht="15.75" customHeight="1">
      <c r="B15" s="13" t="s">
        <v>13</v>
      </c>
    </row>
    <row r="16" ht="15.75" customHeight="1">
      <c r="B16" s="13" t="s">
        <v>14</v>
      </c>
    </row>
    <row r="17" ht="15.75" customHeight="1">
      <c r="B17" s="13" t="s">
        <v>15</v>
      </c>
    </row>
    <row r="18" ht="15.75" customHeight="1">
      <c r="B18" s="14" t="s">
        <v>16</v>
      </c>
    </row>
    <row r="19" ht="15.75" customHeight="1"/>
    <row r="20" ht="15.75" customHeight="1">
      <c r="B20" s="5" t="s">
        <v>17</v>
      </c>
      <c r="C20" s="12"/>
      <c r="D20" s="12"/>
    </row>
    <row r="21" ht="41.25" customHeight="1">
      <c r="B21" s="15" t="s">
        <v>18</v>
      </c>
      <c r="C21" s="16"/>
      <c r="D21" s="17"/>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1:D21"/>
  </mergeCells>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999999"/>
    <outlinePr applyStyles="0" showOutlineSymbols="1" summaryBelow="0" summaryRight="0"/>
    <pageSetUpPr autoPageBreaks="1" fitToPage="0"/>
  </sheetPr>
  <sheetViews>
    <sheetView showGridLines="0" workbookViewId="0" zoomScale="100">
      <selection activeCell="E12" activeCellId="0" sqref="E12"/>
    </sheetView>
  </sheetViews>
  <sheetFormatPr baseColWidth="10" customHeight="1" defaultColWidth="14.5" defaultRowHeight="15"/>
  <cols>
    <col bestFit="1" customWidth="1" min="1" max="1" width="1.5"/>
    <col bestFit="1" customWidth="1" min="2" max="2" width="75"/>
    <col bestFit="1" customWidth="1" min="3" max="6" width="14.5"/>
  </cols>
  <sheetData>
    <row r="1" ht="34.5">
      <c r="A1" s="1"/>
      <c r="B1" s="1" t="s">
        <v>0</v>
      </c>
      <c r="C1" s="2"/>
      <c r="D1" s="2"/>
      <c r="E1" s="2"/>
      <c r="F1" s="2"/>
      <c r="G1" s="2"/>
      <c r="H1" s="2"/>
      <c r="I1" s="2"/>
      <c r="J1" s="2"/>
      <c r="K1" s="2"/>
      <c r="L1" s="2"/>
      <c r="M1" s="2"/>
      <c r="N1" s="2"/>
      <c r="O1" s="2"/>
      <c r="P1" s="2"/>
      <c r="Q1" s="2"/>
      <c r="R1" s="2"/>
      <c r="S1" s="2"/>
      <c r="T1" s="2"/>
      <c r="U1" s="2"/>
      <c r="V1" s="2"/>
      <c r="W1" s="2"/>
    </row>
    <row r="2" ht="21.75">
      <c r="A2" s="3"/>
      <c r="B2" s="3" t="s">
        <v>181</v>
      </c>
      <c r="C2" s="2"/>
      <c r="D2" s="2"/>
      <c r="E2" s="2"/>
      <c r="F2" s="2"/>
      <c r="G2" s="2"/>
      <c r="H2" s="2"/>
      <c r="I2" s="2"/>
      <c r="J2" s="2"/>
      <c r="K2" s="2"/>
      <c r="L2" s="2"/>
      <c r="M2" s="2"/>
      <c r="N2" s="2"/>
      <c r="O2" s="2"/>
      <c r="P2" s="2"/>
      <c r="Q2" s="2"/>
      <c r="R2" s="2"/>
      <c r="S2" s="2"/>
      <c r="T2" s="2"/>
      <c r="U2" s="2"/>
      <c r="V2" s="2"/>
      <c r="W2" s="2"/>
    </row>
    <row r="3" ht="7.5" customHeight="1">
      <c r="A3" s="2"/>
      <c r="B3" s="2"/>
      <c r="C3" s="2"/>
      <c r="D3" s="2"/>
      <c r="E3" s="2"/>
      <c r="F3" s="2"/>
      <c r="G3" s="2"/>
      <c r="H3" s="2"/>
      <c r="I3" s="2"/>
      <c r="J3" s="2"/>
      <c r="K3" s="2"/>
      <c r="L3" s="2"/>
      <c r="M3" s="2"/>
      <c r="N3" s="2"/>
      <c r="O3" s="2"/>
      <c r="P3" s="2"/>
      <c r="Q3" s="2"/>
      <c r="R3" s="2"/>
      <c r="S3" s="2"/>
      <c r="T3" s="2"/>
      <c r="U3" s="2"/>
      <c r="V3" s="2"/>
      <c r="W3" s="2"/>
    </row>
    <row r="4" ht="15.75" customHeight="1">
      <c r="A4" s="4"/>
      <c r="B4" s="4"/>
      <c r="C4" s="4"/>
      <c r="D4" s="4"/>
      <c r="E4" s="4"/>
      <c r="F4" s="4"/>
      <c r="G4" s="4"/>
      <c r="H4" s="4"/>
      <c r="I4" s="4"/>
      <c r="J4" s="4"/>
      <c r="K4" s="4"/>
      <c r="L4" s="4"/>
      <c r="M4" s="4"/>
      <c r="N4" s="4"/>
      <c r="O4" s="4"/>
      <c r="P4" s="4"/>
      <c r="Q4" s="4"/>
      <c r="R4" s="4"/>
      <c r="S4" s="4"/>
      <c r="T4" s="4"/>
      <c r="U4" s="4"/>
      <c r="V4" s="4"/>
      <c r="W4" s="4"/>
    </row>
    <row r="5" ht="15.75" customHeight="1"/>
    <row r="6" ht="15.75" customHeight="1">
      <c r="A6" s="192"/>
      <c r="B6" s="192" t="s">
        <v>182</v>
      </c>
      <c r="C6" s="192" t="s">
        <v>183</v>
      </c>
    </row>
    <row r="7" ht="15.75" customHeight="1">
      <c r="A7" s="193"/>
      <c r="B7" s="194" t="s">
        <v>184</v>
      </c>
      <c r="C7" s="195">
        <v>10</v>
      </c>
    </row>
    <row r="8" ht="15.75" customHeight="1">
      <c r="A8" s="193"/>
      <c r="B8" s="196" t="s">
        <v>185</v>
      </c>
      <c r="C8" s="197">
        <v>8</v>
      </c>
    </row>
    <row r="9" ht="15.75" customHeight="1">
      <c r="A9" s="193"/>
      <c r="B9" s="196" t="s">
        <v>186</v>
      </c>
      <c r="C9" s="197">
        <v>8</v>
      </c>
    </row>
    <row r="10" ht="15.75" customHeight="1">
      <c r="A10" s="193"/>
      <c r="B10" s="196" t="s">
        <v>187</v>
      </c>
      <c r="C10" s="197">
        <v>13</v>
      </c>
    </row>
    <row r="11" ht="15.75" customHeight="1">
      <c r="A11" s="193"/>
      <c r="B11" s="196" t="s">
        <v>188</v>
      </c>
      <c r="C11" s="197">
        <v>13</v>
      </c>
    </row>
    <row r="12" ht="15.75" customHeight="1">
      <c r="A12" s="193"/>
      <c r="B12" s="196" t="s">
        <v>189</v>
      </c>
      <c r="C12" s="197">
        <v>5</v>
      </c>
    </row>
    <row r="13" ht="15.75" customHeight="1">
      <c r="A13" s="193"/>
      <c r="B13" s="196" t="s">
        <v>190</v>
      </c>
      <c r="C13" s="197">
        <v>6</v>
      </c>
    </row>
    <row r="14" ht="15.75" customHeight="1">
      <c r="A14" s="193"/>
      <c r="B14" s="196" t="s">
        <v>191</v>
      </c>
      <c r="C14" s="197">
        <v>5</v>
      </c>
    </row>
    <row r="15" ht="15.75" customHeight="1">
      <c r="A15" s="193"/>
      <c r="B15" s="196" t="s">
        <v>192</v>
      </c>
      <c r="C15" s="197">
        <v>7</v>
      </c>
    </row>
    <row r="16" ht="15.75" customHeight="1">
      <c r="A16" s="193"/>
      <c r="B16" s="196" t="s">
        <v>193</v>
      </c>
      <c r="C16" s="197">
        <v>14</v>
      </c>
    </row>
    <row r="17" ht="15.75" customHeight="1">
      <c r="A17" s="193"/>
      <c r="B17" s="196" t="s">
        <v>194</v>
      </c>
      <c r="C17" s="197">
        <v>8</v>
      </c>
    </row>
    <row r="18" ht="15.75" customHeight="1">
      <c r="A18" s="193"/>
      <c r="B18" s="196" t="s">
        <v>195</v>
      </c>
      <c r="C18" s="197">
        <v>10</v>
      </c>
    </row>
    <row r="19" ht="15.75" customHeight="1">
      <c r="A19" s="193"/>
      <c r="B19" s="196" t="s">
        <v>196</v>
      </c>
      <c r="C19" s="197">
        <v>8</v>
      </c>
    </row>
    <row r="20" ht="15.75" customHeight="1">
      <c r="A20" s="193"/>
      <c r="B20" s="196" t="s">
        <v>197</v>
      </c>
      <c r="C20" s="197">
        <v>11</v>
      </c>
    </row>
    <row r="21" ht="15.75" customHeight="1">
      <c r="A21" s="193"/>
      <c r="B21" s="196" t="s">
        <v>198</v>
      </c>
      <c r="C21" s="197">
        <v>11</v>
      </c>
    </row>
    <row r="22" ht="15.75" customHeight="1">
      <c r="A22" s="193"/>
      <c r="B22" s="196" t="s">
        <v>199</v>
      </c>
      <c r="C22" s="197">
        <v>13</v>
      </c>
    </row>
    <row r="23" ht="15.75" customHeight="1">
      <c r="A23" s="193"/>
      <c r="B23" s="196" t="s">
        <v>200</v>
      </c>
      <c r="C23" s="197">
        <v>13</v>
      </c>
    </row>
    <row r="24" ht="15.75" customHeight="1">
      <c r="A24" s="193"/>
      <c r="B24" s="196" t="s">
        <v>201</v>
      </c>
      <c r="C24" s="197">
        <v>10</v>
      </c>
    </row>
    <row r="25" ht="15.75" customHeight="1">
      <c r="A25" s="193"/>
      <c r="B25" s="196" t="s">
        <v>202</v>
      </c>
      <c r="C25" s="197">
        <v>11</v>
      </c>
    </row>
    <row r="26" ht="15.75" customHeight="1">
      <c r="A26" s="193"/>
      <c r="B26" s="196" t="s">
        <v>203</v>
      </c>
      <c r="C26" s="197">
        <v>15</v>
      </c>
    </row>
    <row r="27" ht="15.75" customHeight="1">
      <c r="A27" s="193"/>
      <c r="B27" s="196" t="s">
        <v>204</v>
      </c>
      <c r="C27" s="197">
        <v>6</v>
      </c>
    </row>
    <row r="28" ht="15.75" customHeight="1">
      <c r="A28" s="193"/>
      <c r="B28" s="196" t="s">
        <v>205</v>
      </c>
      <c r="C28" s="197">
        <v>13</v>
      </c>
    </row>
    <row r="29" ht="15.75" customHeight="1">
      <c r="A29" s="193"/>
      <c r="B29" s="196" t="s">
        <v>206</v>
      </c>
      <c r="C29" s="197">
        <v>7</v>
      </c>
    </row>
    <row r="30" ht="15.75" customHeight="1">
      <c r="A30" s="193"/>
      <c r="B30" s="196" t="s">
        <v>207</v>
      </c>
      <c r="C30" s="197">
        <v>11</v>
      </c>
    </row>
    <row r="31" ht="15.75" customHeight="1">
      <c r="A31" s="193"/>
      <c r="B31" s="196" t="s">
        <v>208</v>
      </c>
      <c r="C31" s="197">
        <v>12</v>
      </c>
    </row>
    <row r="32" ht="15.75" customHeight="1">
      <c r="A32" s="193"/>
      <c r="B32" s="196" t="s">
        <v>209</v>
      </c>
      <c r="C32" s="197">
        <v>11</v>
      </c>
    </row>
    <row r="33" ht="15.75" customHeight="1">
      <c r="A33" s="193"/>
      <c r="B33" s="196" t="s">
        <v>210</v>
      </c>
      <c r="C33" s="197">
        <v>11</v>
      </c>
    </row>
    <row r="34" ht="15.75" customHeight="1">
      <c r="A34" s="193"/>
      <c r="B34" s="196" t="s">
        <v>211</v>
      </c>
      <c r="C34" s="197">
        <v>15</v>
      </c>
    </row>
    <row r="35" ht="15.75" customHeight="1">
      <c r="A35" s="193"/>
      <c r="B35" s="196" t="s">
        <v>212</v>
      </c>
      <c r="C35" s="197">
        <v>19</v>
      </c>
    </row>
    <row r="36" ht="15.75" customHeight="1">
      <c r="A36" s="193"/>
      <c r="B36" s="196" t="s">
        <v>213</v>
      </c>
      <c r="C36" s="197">
        <v>4</v>
      </c>
    </row>
    <row r="37" ht="15.75" customHeight="1">
      <c r="A37" s="193"/>
      <c r="B37" s="196" t="s">
        <v>214</v>
      </c>
      <c r="C37" s="197">
        <v>7</v>
      </c>
    </row>
    <row r="38" ht="15.75" customHeight="1">
      <c r="A38" s="193"/>
      <c r="B38" s="196" t="s">
        <v>215</v>
      </c>
      <c r="C38" s="197">
        <v>7</v>
      </c>
    </row>
    <row r="39" ht="15.75" customHeight="1">
      <c r="A39" s="193"/>
      <c r="B39" s="196" t="s">
        <v>216</v>
      </c>
      <c r="C39" s="197">
        <v>8</v>
      </c>
    </row>
    <row r="40" ht="15.75" customHeight="1">
      <c r="A40" s="193"/>
      <c r="B40" s="196" t="s">
        <v>217</v>
      </c>
      <c r="C40" s="197">
        <v>5</v>
      </c>
    </row>
    <row r="41" ht="15.75" customHeight="1">
      <c r="A41" s="193"/>
      <c r="B41" s="196" t="s">
        <v>218</v>
      </c>
      <c r="C41" s="197">
        <v>6</v>
      </c>
    </row>
    <row r="42" ht="15.75" customHeight="1">
      <c r="A42" s="193"/>
      <c r="B42" s="196" t="s">
        <v>219</v>
      </c>
      <c r="C42" s="197">
        <v>5</v>
      </c>
    </row>
    <row r="43" ht="15.75" customHeight="1">
      <c r="A43" s="193"/>
      <c r="B43" s="196" t="s">
        <v>220</v>
      </c>
      <c r="C43" s="197">
        <v>5</v>
      </c>
    </row>
    <row r="44" ht="15.75" customHeight="1">
      <c r="A44" s="193"/>
      <c r="B44" s="196" t="s">
        <v>221</v>
      </c>
      <c r="C44" s="197">
        <v>8</v>
      </c>
    </row>
    <row r="45" ht="15.75" customHeight="1">
      <c r="A45" s="193"/>
      <c r="B45" s="196" t="s">
        <v>222</v>
      </c>
      <c r="C45" s="197">
        <v>5</v>
      </c>
    </row>
    <row r="46" ht="15.75" customHeight="1">
      <c r="A46" s="193"/>
      <c r="B46" s="196" t="s">
        <v>223</v>
      </c>
      <c r="C46" s="197">
        <v>10</v>
      </c>
    </row>
    <row r="47" ht="15.75" customHeight="1">
      <c r="A47" s="193"/>
      <c r="B47" s="196" t="s">
        <v>224</v>
      </c>
      <c r="C47" s="197">
        <v>10</v>
      </c>
    </row>
    <row r="48" ht="15.75" customHeight="1">
      <c r="A48" s="193"/>
      <c r="B48" s="196" t="s">
        <v>225</v>
      </c>
      <c r="C48" s="197">
        <v>14</v>
      </c>
    </row>
    <row r="49" ht="15.75" customHeight="1">
      <c r="A49" s="193"/>
      <c r="B49" s="196" t="s">
        <v>226</v>
      </c>
      <c r="C49" s="197">
        <v>14</v>
      </c>
    </row>
    <row r="50" ht="15.75" customHeight="1">
      <c r="A50" s="193"/>
      <c r="B50" s="196" t="s">
        <v>227</v>
      </c>
      <c r="C50" s="197">
        <v>33</v>
      </c>
    </row>
    <row r="51" ht="15.75" customHeight="1">
      <c r="A51" s="193"/>
      <c r="B51" s="196" t="s">
        <v>228</v>
      </c>
      <c r="C51" s="197">
        <v>15</v>
      </c>
    </row>
    <row r="52" ht="15.75" customHeight="1">
      <c r="A52" s="193"/>
      <c r="B52" s="196" t="s">
        <v>229</v>
      </c>
      <c r="C52" s="197">
        <v>5</v>
      </c>
    </row>
    <row r="53" ht="15.75" customHeight="1">
      <c r="A53" s="193"/>
      <c r="B53" s="196" t="s">
        <v>230</v>
      </c>
      <c r="C53" s="197">
        <v>14</v>
      </c>
    </row>
    <row r="54" ht="15.75" customHeight="1">
      <c r="A54" s="193"/>
      <c r="B54" s="196" t="s">
        <v>231</v>
      </c>
      <c r="C54" s="197">
        <v>14</v>
      </c>
    </row>
    <row r="55" ht="15.75" customHeight="1">
      <c r="A55" s="193"/>
      <c r="B55" s="196" t="s">
        <v>232</v>
      </c>
      <c r="C55" s="197">
        <v>14</v>
      </c>
    </row>
    <row r="56" ht="15.75" customHeight="1">
      <c r="A56" s="193"/>
      <c r="B56" s="196" t="s">
        <v>233</v>
      </c>
      <c r="C56" s="197">
        <v>8</v>
      </c>
    </row>
    <row r="57" ht="15.75" customHeight="1">
      <c r="A57" s="193"/>
      <c r="B57" s="196" t="s">
        <v>234</v>
      </c>
      <c r="C57" s="197">
        <v>16</v>
      </c>
    </row>
    <row r="58" ht="15.75" customHeight="1">
      <c r="A58" s="193"/>
      <c r="B58" s="196" t="s">
        <v>235</v>
      </c>
      <c r="C58" s="197">
        <v>20</v>
      </c>
    </row>
    <row r="59" ht="15.75" customHeight="1">
      <c r="A59" s="193"/>
      <c r="B59" s="196" t="s">
        <v>236</v>
      </c>
      <c r="C59" s="197">
        <v>8</v>
      </c>
    </row>
    <row r="60" ht="15.75" customHeight="1">
      <c r="A60" s="193"/>
      <c r="B60" s="196" t="s">
        <v>237</v>
      </c>
      <c r="C60" s="197">
        <v>10</v>
      </c>
    </row>
    <row r="61" ht="15.75" customHeight="1">
      <c r="A61" s="193"/>
      <c r="B61" s="196" t="s">
        <v>238</v>
      </c>
      <c r="C61" s="197">
        <v>5</v>
      </c>
    </row>
    <row r="62" ht="15.75" customHeight="1">
      <c r="A62" s="193"/>
      <c r="B62" s="196" t="s">
        <v>239</v>
      </c>
      <c r="C62" s="197">
        <v>12</v>
      </c>
    </row>
    <row r="63" ht="15.75" customHeight="1">
      <c r="A63" s="193"/>
      <c r="B63" s="196" t="s">
        <v>240</v>
      </c>
      <c r="C63" s="197">
        <v>19</v>
      </c>
    </row>
    <row r="64" ht="15.75" customHeight="1">
      <c r="A64" s="193"/>
      <c r="B64" s="196" t="s">
        <v>241</v>
      </c>
      <c r="C64" s="197">
        <v>10</v>
      </c>
    </row>
    <row r="65" ht="15.75" customHeight="1">
      <c r="A65" s="193"/>
      <c r="B65" s="196" t="s">
        <v>242</v>
      </c>
      <c r="C65" s="197">
        <v>10</v>
      </c>
    </row>
    <row r="66" ht="15.75" customHeight="1">
      <c r="A66" s="193"/>
      <c r="B66" s="196" t="s">
        <v>243</v>
      </c>
      <c r="C66" s="197">
        <v>9</v>
      </c>
    </row>
    <row r="67" ht="15.75" customHeight="1">
      <c r="A67" s="193"/>
      <c r="B67" s="196" t="s">
        <v>244</v>
      </c>
      <c r="C67" s="197">
        <v>13</v>
      </c>
    </row>
    <row r="68" ht="15.75" customHeight="1">
      <c r="A68" s="193"/>
      <c r="B68" s="196" t="s">
        <v>245</v>
      </c>
      <c r="C68" s="197">
        <v>6</v>
      </c>
    </row>
    <row r="69" ht="15.75" customHeight="1">
      <c r="A69" s="193"/>
      <c r="B69" s="196" t="s">
        <v>246</v>
      </c>
      <c r="C69" s="197">
        <v>17</v>
      </c>
    </row>
    <row r="70" ht="15.75" customHeight="1">
      <c r="A70" s="193"/>
      <c r="B70" s="196" t="s">
        <v>247</v>
      </c>
      <c r="C70" s="197">
        <v>11</v>
      </c>
    </row>
    <row r="71" ht="15.75" customHeight="1">
      <c r="A71" s="193"/>
      <c r="B71" s="196" t="s">
        <v>248</v>
      </c>
      <c r="C71" s="197"/>
    </row>
    <row r="72" ht="15.75" customHeight="1">
      <c r="A72" s="193"/>
      <c r="B72" s="196" t="s">
        <v>249</v>
      </c>
      <c r="C72" s="197">
        <v>13</v>
      </c>
    </row>
    <row r="73" ht="15.75" customHeight="1">
      <c r="A73" s="193"/>
      <c r="B73" s="196" t="s">
        <v>250</v>
      </c>
      <c r="C73" s="197">
        <v>8</v>
      </c>
    </row>
    <row r="74" ht="15.75" customHeight="1">
      <c r="A74" s="193"/>
      <c r="B74" s="196" t="s">
        <v>251</v>
      </c>
      <c r="C74" s="197">
        <v>3</v>
      </c>
    </row>
    <row r="75" ht="15.75" customHeight="1">
      <c r="A75" s="193"/>
      <c r="B75" s="196" t="s">
        <v>252</v>
      </c>
      <c r="C75" s="197">
        <v>10</v>
      </c>
    </row>
    <row r="76" ht="15.75" customHeight="1">
      <c r="A76" s="193"/>
      <c r="B76" s="196" t="s">
        <v>253</v>
      </c>
      <c r="C76" s="197">
        <v>8</v>
      </c>
    </row>
    <row r="77" ht="15.75" customHeight="1">
      <c r="A77" s="193"/>
      <c r="B77" s="196" t="s">
        <v>254</v>
      </c>
      <c r="C77" s="197">
        <v>7</v>
      </c>
    </row>
    <row r="78" ht="15.75" customHeight="1">
      <c r="A78" s="193"/>
      <c r="B78" s="196" t="s">
        <v>255</v>
      </c>
      <c r="C78" s="197">
        <v>8</v>
      </c>
    </row>
    <row r="79" ht="15.75" customHeight="1">
      <c r="A79" s="193"/>
      <c r="B79" s="196" t="s">
        <v>256</v>
      </c>
      <c r="C79" s="197">
        <v>16</v>
      </c>
    </row>
    <row r="80" ht="15.75" customHeight="1">
      <c r="A80" s="193"/>
      <c r="B80" s="196" t="s">
        <v>257</v>
      </c>
      <c r="C80" s="197">
        <v>25</v>
      </c>
    </row>
    <row r="81" ht="15.75" customHeight="1">
      <c r="A81" s="193"/>
      <c r="B81" s="196" t="s">
        <v>258</v>
      </c>
      <c r="C81" s="197">
        <v>10</v>
      </c>
    </row>
    <row r="82" ht="15.75" customHeight="1">
      <c r="A82" s="193"/>
      <c r="B82" s="196" t="s">
        <v>259</v>
      </c>
      <c r="C82" s="197">
        <v>15</v>
      </c>
    </row>
    <row r="83" ht="15.75" customHeight="1">
      <c r="A83" s="193"/>
      <c r="B83" s="196" t="s">
        <v>260</v>
      </c>
      <c r="C83" s="197">
        <v>33</v>
      </c>
    </row>
    <row r="84" ht="15.75" customHeight="1">
      <c r="A84" s="193"/>
      <c r="B84" s="196" t="s">
        <v>261</v>
      </c>
      <c r="C84" s="197">
        <v>15</v>
      </c>
    </row>
    <row r="85" ht="15.75" customHeight="1">
      <c r="A85" s="193"/>
      <c r="B85" s="196" t="s">
        <v>262</v>
      </c>
      <c r="C85" s="197">
        <v>33</v>
      </c>
    </row>
    <row r="86" ht="15.75" customHeight="1">
      <c r="A86" s="193"/>
      <c r="B86" s="196" t="s">
        <v>263</v>
      </c>
      <c r="C86" s="197">
        <v>20</v>
      </c>
    </row>
    <row r="87" ht="15.75" customHeight="1">
      <c r="A87" s="193"/>
      <c r="B87" s="196" t="s">
        <v>264</v>
      </c>
      <c r="C87" s="197">
        <v>20</v>
      </c>
    </row>
    <row r="88" ht="15.75" customHeight="1">
      <c r="A88" s="193"/>
      <c r="B88" s="196" t="s">
        <v>265</v>
      </c>
      <c r="C88" s="197">
        <v>8</v>
      </c>
    </row>
    <row r="89" ht="15.75" customHeight="1">
      <c r="A89" s="193"/>
      <c r="B89" s="196" t="s">
        <v>266</v>
      </c>
      <c r="C89" s="197">
        <v>8</v>
      </c>
    </row>
    <row r="90" ht="15.75" customHeight="1">
      <c r="A90" s="193"/>
      <c r="B90" s="196" t="s">
        <v>267</v>
      </c>
      <c r="C90" s="197">
        <v>11</v>
      </c>
    </row>
    <row r="91" ht="15.75" customHeight="1">
      <c r="A91" s="193"/>
      <c r="B91" s="196" t="s">
        <v>268</v>
      </c>
      <c r="C91" s="197">
        <v>15</v>
      </c>
    </row>
    <row r="92" ht="15.75" customHeight="1">
      <c r="A92" s="193"/>
      <c r="B92" s="196" t="s">
        <v>269</v>
      </c>
      <c r="C92" s="197">
        <v>11</v>
      </c>
    </row>
    <row r="93" ht="15.75" customHeight="1">
      <c r="A93" s="193"/>
      <c r="B93" s="196" t="s">
        <v>270</v>
      </c>
      <c r="C93" s="197">
        <v>15</v>
      </c>
    </row>
    <row r="94" ht="15.75" customHeight="1">
      <c r="A94" s="193"/>
      <c r="B94" s="196" t="s">
        <v>271</v>
      </c>
      <c r="C94" s="197">
        <v>12</v>
      </c>
    </row>
    <row r="95" ht="15.75" customHeight="1">
      <c r="A95" s="193"/>
      <c r="B95" s="196" t="s">
        <v>272</v>
      </c>
      <c r="C95" s="197">
        <v>10</v>
      </c>
    </row>
    <row r="96" ht="15.75" customHeight="1">
      <c r="A96" s="193"/>
      <c r="B96" s="196" t="s">
        <v>273</v>
      </c>
      <c r="C96" s="197"/>
    </row>
    <row r="97" ht="15.75" customHeight="1">
      <c r="A97" s="193"/>
      <c r="B97" s="196" t="s">
        <v>274</v>
      </c>
      <c r="C97" s="197">
        <v>13</v>
      </c>
    </row>
    <row r="98" ht="15.75" customHeight="1">
      <c r="A98" s="193"/>
      <c r="B98" s="196" t="s">
        <v>275</v>
      </c>
      <c r="C98" s="197">
        <v>10</v>
      </c>
    </row>
    <row r="99" ht="15.75" customHeight="1">
      <c r="A99" s="193"/>
      <c r="B99" s="196" t="s">
        <v>276</v>
      </c>
      <c r="C99" s="197">
        <v>7</v>
      </c>
    </row>
    <row r="100" ht="15.75" customHeight="1">
      <c r="A100" s="193"/>
      <c r="B100" s="196" t="s">
        <v>277</v>
      </c>
      <c r="C100" s="197">
        <v>7</v>
      </c>
    </row>
    <row r="101" ht="15.75" customHeight="1">
      <c r="A101" s="193"/>
      <c r="B101" s="196" t="s">
        <v>278</v>
      </c>
      <c r="C101" s="197">
        <v>3</v>
      </c>
    </row>
    <row r="102" ht="15.75" customHeight="1">
      <c r="A102" s="193"/>
      <c r="B102" s="196" t="s">
        <v>279</v>
      </c>
      <c r="C102" s="197">
        <v>10</v>
      </c>
    </row>
    <row r="103" ht="15.75" customHeight="1">
      <c r="A103" s="193"/>
      <c r="B103" s="196" t="s">
        <v>280</v>
      </c>
      <c r="C103" s="197">
        <v>10</v>
      </c>
    </row>
    <row r="104" ht="15.75" customHeight="1">
      <c r="A104" s="193"/>
      <c r="B104" s="196" t="s">
        <v>281</v>
      </c>
      <c r="C104" s="197">
        <v>10</v>
      </c>
    </row>
    <row r="105" ht="15.75" customHeight="1">
      <c r="A105" s="193"/>
      <c r="B105" s="196" t="s">
        <v>282</v>
      </c>
      <c r="C105" s="197">
        <v>10</v>
      </c>
    </row>
    <row r="106" ht="15.75" customHeight="1">
      <c r="A106" s="193"/>
      <c r="B106" s="196" t="s">
        <v>283</v>
      </c>
      <c r="C106" s="197">
        <v>15</v>
      </c>
    </row>
    <row r="107" ht="15.75" customHeight="1">
      <c r="A107" s="193"/>
      <c r="B107" s="196" t="s">
        <v>284</v>
      </c>
      <c r="C107" s="197">
        <v>8</v>
      </c>
    </row>
    <row r="108" ht="15.75" customHeight="1">
      <c r="A108" s="193"/>
      <c r="B108" s="196" t="s">
        <v>285</v>
      </c>
      <c r="C108" s="197">
        <v>15</v>
      </c>
    </row>
    <row r="109" ht="15.75" customHeight="1">
      <c r="A109" s="193"/>
      <c r="B109" s="196" t="s">
        <v>286</v>
      </c>
      <c r="C109" s="197">
        <v>15</v>
      </c>
    </row>
    <row r="110" ht="15.75" customHeight="1">
      <c r="A110" s="193"/>
      <c r="B110" s="196" t="s">
        <v>287</v>
      </c>
      <c r="C110" s="197">
        <v>19</v>
      </c>
    </row>
    <row r="111" ht="15.75" customHeight="1">
      <c r="A111" s="193"/>
      <c r="B111" s="196" t="s">
        <v>288</v>
      </c>
      <c r="C111" s="197"/>
    </row>
    <row r="112" ht="15.75" customHeight="1">
      <c r="A112" s="193"/>
      <c r="B112" s="196" t="s">
        <v>289</v>
      </c>
      <c r="C112" s="197">
        <v>10</v>
      </c>
    </row>
    <row r="113" ht="15.75" customHeight="1">
      <c r="A113" s="193"/>
      <c r="B113" s="196" t="s">
        <v>290</v>
      </c>
      <c r="C113" s="197"/>
    </row>
    <row r="114" ht="15.75" customHeight="1">
      <c r="A114" s="193"/>
      <c r="B114" s="196" t="s">
        <v>291</v>
      </c>
      <c r="C114" s="197">
        <v>17</v>
      </c>
    </row>
    <row r="115" ht="15.75" customHeight="1">
      <c r="A115" s="193"/>
      <c r="B115" s="196" t="s">
        <v>292</v>
      </c>
      <c r="C115" s="197">
        <v>33</v>
      </c>
    </row>
    <row r="116" ht="15.75" customHeight="1">
      <c r="A116" s="193"/>
      <c r="B116" s="196" t="s">
        <v>293</v>
      </c>
      <c r="C116" s="197">
        <v>13</v>
      </c>
    </row>
    <row r="117" ht="15.75" customHeight="1">
      <c r="A117" s="193"/>
      <c r="B117" s="196" t="s">
        <v>294</v>
      </c>
      <c r="C117" s="197">
        <v>16</v>
      </c>
    </row>
    <row r="118" ht="15.75" customHeight="1">
      <c r="A118" s="193"/>
      <c r="B118" s="196" t="s">
        <v>295</v>
      </c>
      <c r="C118" s="197">
        <v>19</v>
      </c>
    </row>
    <row r="119" ht="15.75" customHeight="1">
      <c r="A119" s="193"/>
      <c r="B119" s="196" t="s">
        <v>296</v>
      </c>
      <c r="C119" s="197">
        <v>33</v>
      </c>
    </row>
    <row r="120" ht="15.75" customHeight="1">
      <c r="A120" s="193"/>
      <c r="B120" s="196" t="s">
        <v>297</v>
      </c>
      <c r="C120" s="197">
        <v>15</v>
      </c>
    </row>
    <row r="121" ht="15.75" customHeight="1">
      <c r="A121" s="193"/>
      <c r="B121" s="196" t="s">
        <v>298</v>
      </c>
      <c r="C121" s="197">
        <v>3</v>
      </c>
    </row>
    <row r="122" ht="15.75" customHeight="1">
      <c r="A122" s="193"/>
      <c r="B122" s="196" t="s">
        <v>299</v>
      </c>
      <c r="C122" s="197">
        <v>15</v>
      </c>
    </row>
    <row r="123" ht="15.75" customHeight="1">
      <c r="A123" s="193"/>
      <c r="B123" s="196" t="s">
        <v>300</v>
      </c>
      <c r="C123" s="197">
        <v>12</v>
      </c>
    </row>
    <row r="124" ht="15.75" customHeight="1">
      <c r="A124" s="193"/>
      <c r="B124" s="196" t="s">
        <v>301</v>
      </c>
      <c r="C124" s="197">
        <v>13</v>
      </c>
    </row>
    <row r="125" ht="15.75" customHeight="1">
      <c r="A125" s="193"/>
      <c r="B125" s="196" t="s">
        <v>302</v>
      </c>
      <c r="C125" s="197">
        <v>8</v>
      </c>
    </row>
    <row r="126" ht="15.75" customHeight="1">
      <c r="A126" s="193"/>
      <c r="B126" s="196" t="s">
        <v>303</v>
      </c>
      <c r="C126" s="197">
        <v>8</v>
      </c>
    </row>
    <row r="127" ht="15.75" customHeight="1">
      <c r="A127" s="193"/>
      <c r="B127" s="196" t="s">
        <v>304</v>
      </c>
      <c r="C127" s="197">
        <v>14</v>
      </c>
    </row>
    <row r="128" ht="15.75" customHeight="1">
      <c r="A128" s="193"/>
      <c r="B128" s="196" t="s">
        <v>305</v>
      </c>
      <c r="C128" s="197">
        <v>13</v>
      </c>
    </row>
    <row r="129" ht="15.75" customHeight="1">
      <c r="A129" s="193"/>
      <c r="B129" s="196" t="s">
        <v>306</v>
      </c>
      <c r="C129" s="197">
        <v>8</v>
      </c>
    </row>
    <row r="130" ht="15.75" customHeight="1">
      <c r="A130" s="193"/>
      <c r="B130" s="196" t="s">
        <v>307</v>
      </c>
      <c r="C130" s="197">
        <v>8</v>
      </c>
    </row>
    <row r="131" ht="15.75" customHeight="1">
      <c r="A131" s="193"/>
      <c r="B131" s="196" t="s">
        <v>308</v>
      </c>
      <c r="C131" s="197">
        <v>8</v>
      </c>
    </row>
    <row r="132" ht="15.75" customHeight="1">
      <c r="A132" s="193"/>
      <c r="B132" s="196" t="s">
        <v>309</v>
      </c>
      <c r="C132" s="197">
        <v>13</v>
      </c>
    </row>
    <row r="133" ht="15.75" customHeight="1">
      <c r="A133" s="193"/>
      <c r="B133" s="196" t="s">
        <v>310</v>
      </c>
      <c r="C133" s="197">
        <v>5</v>
      </c>
    </row>
    <row r="134" ht="15.75" customHeight="1">
      <c r="A134" s="193"/>
      <c r="B134" s="196" t="s">
        <v>311</v>
      </c>
      <c r="C134" s="197">
        <v>13</v>
      </c>
    </row>
    <row r="135" ht="15.75" customHeight="1">
      <c r="A135" s="193"/>
      <c r="B135" s="196" t="s">
        <v>312</v>
      </c>
      <c r="C135" s="197">
        <v>12</v>
      </c>
    </row>
    <row r="136" ht="15.75" customHeight="1">
      <c r="A136" s="193"/>
      <c r="B136" s="196" t="s">
        <v>313</v>
      </c>
      <c r="C136" s="197">
        <v>10</v>
      </c>
    </row>
    <row r="137" ht="15.75" customHeight="1">
      <c r="A137" s="193"/>
      <c r="B137" s="196" t="s">
        <v>314</v>
      </c>
      <c r="C137" s="197">
        <v>14</v>
      </c>
    </row>
    <row r="138" ht="15.75" customHeight="1">
      <c r="A138" s="193"/>
      <c r="B138" s="196" t="s">
        <v>315</v>
      </c>
      <c r="C138" s="197"/>
    </row>
    <row r="139" ht="15.75" customHeight="1">
      <c r="A139" s="193"/>
      <c r="B139" s="196" t="s">
        <v>316</v>
      </c>
      <c r="C139" s="197">
        <v>13</v>
      </c>
    </row>
    <row r="140" ht="15.75" customHeight="1">
      <c r="A140" s="193"/>
      <c r="B140" s="196" t="s">
        <v>317</v>
      </c>
      <c r="C140" s="197">
        <v>13</v>
      </c>
    </row>
    <row r="141" ht="15.75" customHeight="1">
      <c r="A141" s="193"/>
      <c r="B141" s="196" t="s">
        <v>318</v>
      </c>
      <c r="C141" s="197">
        <v>10</v>
      </c>
    </row>
    <row r="142" ht="15.75" customHeight="1">
      <c r="A142" s="193"/>
      <c r="B142" s="196" t="s">
        <v>319</v>
      </c>
      <c r="C142" s="197">
        <v>9</v>
      </c>
    </row>
    <row r="143" ht="15.75" customHeight="1">
      <c r="A143" s="193"/>
      <c r="B143" s="196" t="s">
        <v>320</v>
      </c>
      <c r="C143" s="197">
        <v>19</v>
      </c>
    </row>
    <row r="144" ht="15.75" customHeight="1">
      <c r="A144" s="193"/>
      <c r="B144" s="196" t="s">
        <v>321</v>
      </c>
      <c r="C144" s="197">
        <v>7</v>
      </c>
    </row>
    <row r="145" ht="15.75" customHeight="1">
      <c r="A145" s="193"/>
      <c r="B145" s="196" t="s">
        <v>37</v>
      </c>
      <c r="C145" s="197"/>
    </row>
    <row r="146" ht="15.75" customHeight="1">
      <c r="A146" s="193"/>
      <c r="B146" s="196" t="s">
        <v>322</v>
      </c>
      <c r="C146" s="197">
        <v>10</v>
      </c>
    </row>
    <row r="147" ht="15.75" customHeight="1">
      <c r="A147" s="193"/>
      <c r="B147" s="196" t="s">
        <v>323</v>
      </c>
      <c r="C147" s="197">
        <v>6</v>
      </c>
    </row>
    <row r="148" ht="15.75" customHeight="1">
      <c r="A148" s="193"/>
      <c r="B148" s="196" t="s">
        <v>324</v>
      </c>
      <c r="C148" s="197">
        <v>6</v>
      </c>
    </row>
    <row r="149" ht="15.75" customHeight="1">
      <c r="A149" s="193"/>
      <c r="B149" s="196" t="s">
        <v>325</v>
      </c>
      <c r="C149" s="197">
        <v>13</v>
      </c>
    </row>
    <row r="150" ht="15.75" customHeight="1">
      <c r="A150" s="193"/>
      <c r="B150" s="196" t="s">
        <v>326</v>
      </c>
      <c r="C150" s="197">
        <v>13</v>
      </c>
    </row>
    <row r="151" ht="15.75" customHeight="1">
      <c r="A151" s="193"/>
      <c r="B151" s="196" t="s">
        <v>327</v>
      </c>
      <c r="C151" s="197">
        <v>20</v>
      </c>
    </row>
    <row r="152" ht="15.75" customHeight="1">
      <c r="A152" s="193"/>
      <c r="B152" s="196" t="s">
        <v>328</v>
      </c>
      <c r="C152" s="197">
        <v>6</v>
      </c>
    </row>
    <row r="153" ht="15.75" customHeight="1">
      <c r="A153" s="193"/>
      <c r="B153" s="196" t="s">
        <v>329</v>
      </c>
      <c r="C153" s="197">
        <v>13</v>
      </c>
    </row>
    <row r="154" ht="15.75" customHeight="1">
      <c r="A154" s="193"/>
      <c r="B154" s="196" t="s">
        <v>330</v>
      </c>
      <c r="C154" s="197">
        <v>6</v>
      </c>
    </row>
    <row r="155" ht="15.75" customHeight="1">
      <c r="A155" s="193"/>
      <c r="B155" s="196" t="s">
        <v>331</v>
      </c>
      <c r="C155" s="197">
        <v>7</v>
      </c>
    </row>
    <row r="156" ht="15.75" customHeight="1">
      <c r="A156" s="193"/>
      <c r="B156" s="196" t="s">
        <v>332</v>
      </c>
      <c r="C156" s="197">
        <v>10</v>
      </c>
    </row>
    <row r="157" ht="15.75" customHeight="1">
      <c r="A157" s="193"/>
      <c r="B157" s="196" t="s">
        <v>333</v>
      </c>
      <c r="C157" s="197">
        <v>5</v>
      </c>
    </row>
    <row r="158" ht="15.75" customHeight="1">
      <c r="A158" s="193"/>
      <c r="B158" s="196" t="s">
        <v>334</v>
      </c>
      <c r="C158" s="197">
        <v>10</v>
      </c>
    </row>
    <row r="159" ht="15.75" customHeight="1">
      <c r="A159" s="193"/>
      <c r="B159" s="196" t="s">
        <v>335</v>
      </c>
      <c r="C159" s="197">
        <v>7</v>
      </c>
    </row>
    <row r="160" ht="15.75" customHeight="1">
      <c r="A160" s="193"/>
      <c r="B160" s="196" t="s">
        <v>336</v>
      </c>
      <c r="C160" s="197">
        <v>11</v>
      </c>
    </row>
    <row r="161" ht="15.75" customHeight="1">
      <c r="A161" s="193"/>
      <c r="B161" s="196" t="s">
        <v>337</v>
      </c>
      <c r="C161" s="197">
        <v>5</v>
      </c>
    </row>
    <row r="162" ht="15.75" customHeight="1">
      <c r="A162" s="193"/>
      <c r="B162" s="196" t="s">
        <v>338</v>
      </c>
      <c r="C162" s="197">
        <v>21</v>
      </c>
    </row>
    <row r="163" ht="15.75" customHeight="1">
      <c r="A163" s="193"/>
      <c r="B163" s="196" t="s">
        <v>339</v>
      </c>
      <c r="C163" s="197">
        <v>13</v>
      </c>
    </row>
    <row r="164" ht="15.75" customHeight="1">
      <c r="A164" s="193"/>
      <c r="B164" s="196" t="s">
        <v>340</v>
      </c>
      <c r="C164" s="197">
        <v>14</v>
      </c>
    </row>
    <row r="165" ht="15.75" customHeight="1">
      <c r="A165" s="193"/>
      <c r="B165" s="196" t="s">
        <v>341</v>
      </c>
      <c r="C165" s="197">
        <v>14</v>
      </c>
    </row>
    <row r="166" ht="15.75" customHeight="1">
      <c r="A166" s="193"/>
      <c r="B166" s="196" t="s">
        <v>342</v>
      </c>
      <c r="C166" s="197">
        <v>7</v>
      </c>
    </row>
    <row r="167" ht="15.75" customHeight="1">
      <c r="A167" s="193"/>
      <c r="B167" s="196" t="s">
        <v>343</v>
      </c>
      <c r="C167" s="197">
        <v>8</v>
      </c>
    </row>
    <row r="168" ht="15.75" customHeight="1">
      <c r="A168" s="193"/>
      <c r="B168" s="196" t="s">
        <v>344</v>
      </c>
      <c r="C168" s="197">
        <v>8</v>
      </c>
    </row>
    <row r="169" ht="15.75" customHeight="1">
      <c r="A169" s="193"/>
      <c r="B169" s="196" t="s">
        <v>345</v>
      </c>
      <c r="C169" s="197">
        <v>15</v>
      </c>
    </row>
    <row r="170" ht="15.75" customHeight="1">
      <c r="A170" s="193"/>
      <c r="B170" s="196" t="s">
        <v>346</v>
      </c>
      <c r="C170" s="197">
        <v>11</v>
      </c>
    </row>
    <row r="171" ht="15.75" customHeight="1">
      <c r="A171" s="193"/>
      <c r="B171" s="196" t="s">
        <v>347</v>
      </c>
      <c r="C171" s="197">
        <v>7</v>
      </c>
    </row>
    <row r="172" ht="15.75" customHeight="1">
      <c r="A172" s="193"/>
      <c r="B172" s="196" t="s">
        <v>348</v>
      </c>
      <c r="C172" s="197">
        <v>5</v>
      </c>
    </row>
    <row r="173" ht="15.75" customHeight="1">
      <c r="A173" s="193"/>
      <c r="B173" s="196" t="s">
        <v>349</v>
      </c>
      <c r="C173" s="197">
        <v>13</v>
      </c>
    </row>
    <row r="174" ht="15.75" customHeight="1">
      <c r="A174" s="193"/>
      <c r="B174" s="196" t="s">
        <v>350</v>
      </c>
      <c r="C174" s="197">
        <v>8</v>
      </c>
    </row>
    <row r="175" ht="15.75" customHeight="1">
      <c r="A175" s="193"/>
      <c r="B175" s="196" t="s">
        <v>351</v>
      </c>
      <c r="C175" s="197">
        <v>11</v>
      </c>
    </row>
    <row r="176" ht="15.75" customHeight="1">
      <c r="A176" s="193"/>
      <c r="B176" s="196" t="s">
        <v>352</v>
      </c>
      <c r="C176" s="197">
        <v>11</v>
      </c>
    </row>
    <row r="177" ht="15.75" customHeight="1">
      <c r="A177" s="193"/>
      <c r="B177" s="196" t="s">
        <v>353</v>
      </c>
      <c r="C177" s="197">
        <v>9</v>
      </c>
    </row>
    <row r="178" ht="15.75" customHeight="1">
      <c r="A178" s="193"/>
      <c r="B178" s="196" t="s">
        <v>354</v>
      </c>
      <c r="C178" s="197">
        <v>7</v>
      </c>
    </row>
    <row r="179" ht="15.75" customHeight="1">
      <c r="A179" s="193"/>
      <c r="B179" s="196" t="s">
        <v>355</v>
      </c>
      <c r="C179" s="197">
        <v>7</v>
      </c>
    </row>
    <row r="180" ht="15.75" customHeight="1">
      <c r="A180" s="193"/>
      <c r="B180" s="196" t="s">
        <v>356</v>
      </c>
      <c r="C180" s="197">
        <v>4</v>
      </c>
    </row>
    <row r="181" ht="15.75" customHeight="1">
      <c r="A181" s="193"/>
      <c r="B181" s="196" t="s">
        <v>357</v>
      </c>
      <c r="C181" s="197">
        <v>7</v>
      </c>
    </row>
    <row r="182" ht="15.75" customHeight="1">
      <c r="A182" s="193"/>
      <c r="B182" s="196" t="s">
        <v>358</v>
      </c>
      <c r="C182" s="197">
        <v>7</v>
      </c>
    </row>
    <row r="183" ht="15.75" customHeight="1">
      <c r="A183" s="193"/>
      <c r="B183" s="196" t="s">
        <v>359</v>
      </c>
      <c r="C183" s="197">
        <v>25</v>
      </c>
    </row>
    <row r="184" ht="15.75" customHeight="1">
      <c r="A184" s="193"/>
      <c r="B184" s="196" t="s">
        <v>360</v>
      </c>
      <c r="C184" s="197">
        <v>11</v>
      </c>
    </row>
    <row r="185" ht="15.75" customHeight="1">
      <c r="A185" s="193"/>
      <c r="B185" s="196" t="s">
        <v>361</v>
      </c>
      <c r="C185" s="197">
        <v>19</v>
      </c>
    </row>
    <row r="186" ht="15.75" customHeight="1">
      <c r="A186" s="193"/>
      <c r="B186" s="196" t="s">
        <v>362</v>
      </c>
      <c r="C186" s="197">
        <v>11</v>
      </c>
    </row>
    <row r="187" ht="15.75" customHeight="1">
      <c r="A187" s="193"/>
      <c r="B187" s="196" t="s">
        <v>363</v>
      </c>
      <c r="C187" s="197">
        <v>15</v>
      </c>
    </row>
    <row r="188" ht="15.75" customHeight="1">
      <c r="A188" s="193"/>
      <c r="B188" s="196" t="s">
        <v>364</v>
      </c>
      <c r="C188" s="197">
        <v>7</v>
      </c>
    </row>
    <row r="189" ht="15.75" customHeight="1">
      <c r="A189" s="193"/>
      <c r="B189" s="196" t="s">
        <v>365</v>
      </c>
      <c r="C189" s="197">
        <v>7</v>
      </c>
    </row>
    <row r="190" ht="15.75" customHeight="1">
      <c r="A190" s="193"/>
      <c r="B190" s="196" t="s">
        <v>366</v>
      </c>
      <c r="C190" s="197">
        <v>13</v>
      </c>
    </row>
    <row r="191" ht="15.75" customHeight="1">
      <c r="A191" s="193"/>
      <c r="B191" s="196" t="s">
        <v>367</v>
      </c>
      <c r="C191" s="197">
        <v>7</v>
      </c>
    </row>
    <row r="192" ht="15.75" customHeight="1">
      <c r="A192" s="193"/>
      <c r="B192" s="196" t="s">
        <v>368</v>
      </c>
      <c r="C192" s="197">
        <v>19</v>
      </c>
    </row>
    <row r="193" ht="15.75" customHeight="1">
      <c r="A193" s="193"/>
      <c r="B193" s="196" t="s">
        <v>369</v>
      </c>
      <c r="C193" s="197">
        <v>33</v>
      </c>
    </row>
    <row r="194" ht="15.75" customHeight="1">
      <c r="A194" s="193"/>
      <c r="B194" s="196" t="s">
        <v>370</v>
      </c>
      <c r="C194" s="197">
        <v>15</v>
      </c>
    </row>
    <row r="195" ht="15.75" customHeight="1">
      <c r="A195" s="193"/>
      <c r="B195" s="196" t="s">
        <v>371</v>
      </c>
      <c r="C195" s="197">
        <v>20</v>
      </c>
    </row>
    <row r="196" ht="15.75" customHeight="1">
      <c r="A196" s="193"/>
      <c r="B196" s="196" t="s">
        <v>372</v>
      </c>
      <c r="C196" s="197">
        <v>13</v>
      </c>
    </row>
    <row r="197" ht="15.75" customHeight="1">
      <c r="A197" s="193"/>
      <c r="B197" s="196" t="s">
        <v>373</v>
      </c>
      <c r="C197" s="197">
        <v>7</v>
      </c>
    </row>
    <row r="198" ht="15.75" customHeight="1">
      <c r="A198" s="193"/>
      <c r="B198" s="196" t="s">
        <v>374</v>
      </c>
      <c r="C198" s="197">
        <v>15</v>
      </c>
    </row>
    <row r="199" ht="15.75" customHeight="1">
      <c r="A199" s="193"/>
      <c r="B199" s="196" t="s">
        <v>375</v>
      </c>
      <c r="C199" s="197"/>
    </row>
    <row r="200" ht="15.75" customHeight="1">
      <c r="A200" s="193"/>
      <c r="B200" s="196" t="s">
        <v>376</v>
      </c>
      <c r="C200" s="197">
        <v>14</v>
      </c>
    </row>
    <row r="201" ht="15.75" customHeight="1">
      <c r="A201" s="193"/>
      <c r="B201" s="196" t="s">
        <v>377</v>
      </c>
      <c r="C201" s="197">
        <v>20</v>
      </c>
    </row>
    <row r="202" ht="15.75" customHeight="1">
      <c r="A202" s="193"/>
      <c r="B202" s="196" t="s">
        <v>378</v>
      </c>
      <c r="C202" s="197">
        <v>20</v>
      </c>
    </row>
    <row r="203" ht="15.75" customHeight="1">
      <c r="A203" s="193"/>
      <c r="B203" s="196" t="s">
        <v>379</v>
      </c>
      <c r="C203" s="197">
        <v>20</v>
      </c>
    </row>
    <row r="204" ht="15.75" customHeight="1">
      <c r="A204" s="193"/>
      <c r="B204" s="196" t="s">
        <v>380</v>
      </c>
      <c r="C204" s="197">
        <v>10</v>
      </c>
    </row>
    <row r="205" ht="15.75" customHeight="1">
      <c r="A205" s="193"/>
      <c r="B205" s="196" t="s">
        <v>381</v>
      </c>
      <c r="C205" s="197">
        <v>5</v>
      </c>
    </row>
    <row r="206" ht="15.75" customHeight="1">
      <c r="A206" s="193"/>
      <c r="B206" s="196" t="s">
        <v>382</v>
      </c>
      <c r="C206" s="197">
        <v>14</v>
      </c>
    </row>
    <row r="207" ht="15.75" customHeight="1">
      <c r="A207" s="193"/>
      <c r="B207" s="196" t="s">
        <v>383</v>
      </c>
      <c r="C207" s="197">
        <v>13</v>
      </c>
    </row>
    <row r="208" ht="15.75" customHeight="1">
      <c r="A208" s="193"/>
      <c r="B208" s="196" t="s">
        <v>384</v>
      </c>
      <c r="C208" s="197">
        <v>20</v>
      </c>
    </row>
    <row r="209" ht="15.75" customHeight="1">
      <c r="A209" s="193"/>
      <c r="B209" s="196" t="s">
        <v>385</v>
      </c>
      <c r="C209" s="197">
        <v>11</v>
      </c>
    </row>
    <row r="210" ht="15.75" customHeight="1">
      <c r="A210" s="193"/>
      <c r="B210" s="196" t="s">
        <v>386</v>
      </c>
      <c r="C210" s="197">
        <v>15</v>
      </c>
    </row>
    <row r="211" ht="15.75" customHeight="1">
      <c r="A211" s="193"/>
      <c r="B211" s="196" t="s">
        <v>387</v>
      </c>
      <c r="C211" s="197">
        <v>13</v>
      </c>
    </row>
    <row r="212" ht="15.75" customHeight="1">
      <c r="A212" s="193"/>
      <c r="B212" s="196" t="s">
        <v>388</v>
      </c>
      <c r="C212" s="197">
        <v>14</v>
      </c>
    </row>
    <row r="213" ht="15.75" customHeight="1">
      <c r="A213" s="193"/>
      <c r="B213" s="196" t="s">
        <v>389</v>
      </c>
      <c r="C213" s="197">
        <v>5</v>
      </c>
    </row>
    <row r="214" ht="15.75" customHeight="1">
      <c r="A214" s="193"/>
      <c r="B214" s="196" t="s">
        <v>390</v>
      </c>
      <c r="C214" s="197">
        <v>11</v>
      </c>
    </row>
    <row r="215" ht="15.75" customHeight="1">
      <c r="A215" s="193"/>
      <c r="B215" s="196" t="s">
        <v>391</v>
      </c>
      <c r="C215" s="197">
        <v>9</v>
      </c>
    </row>
    <row r="216" ht="15.75" customHeight="1">
      <c r="A216" s="193"/>
      <c r="B216" s="196" t="s">
        <v>392</v>
      </c>
      <c r="C216" s="197">
        <v>9</v>
      </c>
    </row>
    <row r="217" ht="15.75" customHeight="1">
      <c r="A217" s="193"/>
      <c r="B217" s="196" t="s">
        <v>393</v>
      </c>
      <c r="C217" s="197">
        <v>16</v>
      </c>
    </row>
    <row r="218" ht="15.75" customHeight="1">
      <c r="A218" s="193"/>
      <c r="B218" s="196" t="s">
        <v>394</v>
      </c>
      <c r="C218" s="197">
        <v>8</v>
      </c>
    </row>
    <row r="219" ht="15.75" customHeight="1">
      <c r="A219" s="193"/>
      <c r="B219" s="196" t="s">
        <v>395</v>
      </c>
      <c r="C219" s="197">
        <v>25</v>
      </c>
    </row>
    <row r="220" ht="15.75" customHeight="1">
      <c r="A220" s="193"/>
      <c r="B220" s="196" t="s">
        <v>396</v>
      </c>
      <c r="C220" s="197">
        <v>15</v>
      </c>
    </row>
    <row r="221" ht="15.75" customHeight="1">
      <c r="A221" s="193"/>
      <c r="B221" s="196" t="s">
        <v>397</v>
      </c>
      <c r="C221" s="197">
        <v>9</v>
      </c>
    </row>
    <row r="222" ht="15.75" customHeight="1">
      <c r="A222" s="193"/>
      <c r="B222" s="196" t="s">
        <v>398</v>
      </c>
      <c r="C222" s="197">
        <v>19</v>
      </c>
    </row>
    <row r="223" ht="15.75" customHeight="1">
      <c r="A223" s="193"/>
      <c r="B223" s="196" t="s">
        <v>399</v>
      </c>
      <c r="C223" s="197">
        <v>5</v>
      </c>
    </row>
    <row r="224" ht="15.75" customHeight="1">
      <c r="A224" s="193"/>
      <c r="B224" s="196" t="s">
        <v>400</v>
      </c>
      <c r="C224" s="197">
        <v>11</v>
      </c>
    </row>
    <row r="225" ht="15.75" customHeight="1">
      <c r="A225" s="193"/>
      <c r="B225" s="196" t="s">
        <v>401</v>
      </c>
      <c r="C225" s="197">
        <v>15</v>
      </c>
    </row>
    <row r="226" ht="15.75" customHeight="1">
      <c r="A226" s="193"/>
      <c r="B226" s="196" t="s">
        <v>402</v>
      </c>
      <c r="C226" s="197">
        <v>19</v>
      </c>
    </row>
    <row r="227" ht="15.75" customHeight="1">
      <c r="A227" s="193"/>
      <c r="B227" s="196" t="s">
        <v>403</v>
      </c>
      <c r="C227" s="197">
        <v>8</v>
      </c>
    </row>
    <row r="228" ht="15.75" customHeight="1">
      <c r="A228" s="193"/>
      <c r="B228" s="196" t="s">
        <v>404</v>
      </c>
      <c r="C228" s="197">
        <v>7</v>
      </c>
    </row>
    <row r="229" ht="15.75" customHeight="1">
      <c r="A229" s="193"/>
      <c r="B229" s="196" t="s">
        <v>405</v>
      </c>
      <c r="C229" s="197">
        <v>9</v>
      </c>
    </row>
    <row r="230" ht="15.75" customHeight="1">
      <c r="A230" s="193"/>
      <c r="B230" s="196" t="s">
        <v>406</v>
      </c>
      <c r="C230" s="197">
        <v>14</v>
      </c>
    </row>
    <row r="231" ht="15.75" customHeight="1">
      <c r="A231" s="193"/>
      <c r="B231" s="196" t="s">
        <v>407</v>
      </c>
      <c r="C231" s="197">
        <v>11</v>
      </c>
    </row>
    <row r="232" ht="15.75" customHeight="1">
      <c r="A232" s="193"/>
      <c r="B232" s="196" t="s">
        <v>408</v>
      </c>
      <c r="C232" s="197">
        <v>7</v>
      </c>
    </row>
    <row r="233" ht="15.75" customHeight="1">
      <c r="A233" s="193"/>
      <c r="B233" s="196" t="s">
        <v>409</v>
      </c>
      <c r="C233" s="197">
        <v>8</v>
      </c>
    </row>
    <row r="234" ht="15.75" customHeight="1">
      <c r="A234" s="193"/>
      <c r="B234" s="196" t="s">
        <v>410</v>
      </c>
      <c r="C234" s="197">
        <v>8</v>
      </c>
    </row>
    <row r="235" ht="15.75" customHeight="1">
      <c r="A235" s="193"/>
      <c r="B235" s="196" t="s">
        <v>411</v>
      </c>
      <c r="C235" s="197">
        <v>6</v>
      </c>
    </row>
    <row r="236" ht="15.75" customHeight="1">
      <c r="A236" s="193"/>
      <c r="B236" s="196" t="s">
        <v>412</v>
      </c>
      <c r="C236" s="197">
        <v>7</v>
      </c>
    </row>
    <row r="237" ht="15.75" customHeight="1">
      <c r="A237" s="193"/>
      <c r="B237" s="196" t="s">
        <v>413</v>
      </c>
      <c r="C237" s="197">
        <v>9</v>
      </c>
    </row>
    <row r="238" ht="15.75" customHeight="1">
      <c r="A238" s="193"/>
      <c r="B238" s="196" t="s">
        <v>414</v>
      </c>
      <c r="C238" s="197">
        <v>15</v>
      </c>
    </row>
    <row r="239" ht="15.75" customHeight="1">
      <c r="A239" s="193"/>
      <c r="B239" s="196" t="s">
        <v>415</v>
      </c>
      <c r="C239" s="197">
        <v>15</v>
      </c>
    </row>
    <row r="240" ht="15.75" customHeight="1">
      <c r="A240" s="193"/>
      <c r="B240" s="196" t="s">
        <v>416</v>
      </c>
      <c r="C240" s="197">
        <v>15</v>
      </c>
    </row>
    <row r="241" ht="15.75" customHeight="1">
      <c r="A241" s="193"/>
      <c r="B241" s="196" t="s">
        <v>417</v>
      </c>
      <c r="C241" s="197">
        <v>15</v>
      </c>
    </row>
    <row r="242" ht="15.75" customHeight="1">
      <c r="A242" s="193"/>
      <c r="B242" s="196" t="s">
        <v>418</v>
      </c>
      <c r="C242" s="197">
        <v>25</v>
      </c>
    </row>
    <row r="243" ht="15.75" customHeight="1">
      <c r="A243" s="193"/>
      <c r="B243" s="196" t="s">
        <v>419</v>
      </c>
      <c r="C243" s="197">
        <v>9</v>
      </c>
    </row>
    <row r="244" ht="15.75" customHeight="1">
      <c r="A244" s="193"/>
      <c r="B244" s="196" t="s">
        <v>420</v>
      </c>
      <c r="C244" s="197">
        <v>20</v>
      </c>
    </row>
    <row r="245" ht="15.75" customHeight="1">
      <c r="A245" s="193"/>
      <c r="B245" s="196" t="s">
        <v>421</v>
      </c>
      <c r="C245" s="197">
        <v>8</v>
      </c>
    </row>
    <row r="246" ht="15.75" customHeight="1">
      <c r="A246" s="193"/>
      <c r="B246" s="196" t="s">
        <v>422</v>
      </c>
      <c r="C246" s="197">
        <v>11</v>
      </c>
    </row>
    <row r="247" ht="15.75" customHeight="1">
      <c r="A247" s="193"/>
      <c r="B247" s="196" t="s">
        <v>423</v>
      </c>
      <c r="C247" s="197">
        <v>6</v>
      </c>
    </row>
    <row r="248" ht="15.75" customHeight="1">
      <c r="A248" s="193"/>
      <c r="B248" s="196" t="s">
        <v>424</v>
      </c>
      <c r="C248" s="197">
        <v>8</v>
      </c>
    </row>
    <row r="249" ht="15.75" customHeight="1">
      <c r="A249" s="193"/>
      <c r="B249" s="196" t="s">
        <v>425</v>
      </c>
      <c r="C249" s="197">
        <v>14</v>
      </c>
    </row>
    <row r="250" ht="15.75" customHeight="1">
      <c r="A250" s="193"/>
      <c r="B250" s="196" t="s">
        <v>426</v>
      </c>
      <c r="C250" s="197">
        <v>7</v>
      </c>
    </row>
    <row r="251" ht="15.75" customHeight="1">
      <c r="A251" s="193"/>
      <c r="B251" s="196" t="s">
        <v>427</v>
      </c>
      <c r="C251" s="197"/>
    </row>
    <row r="252" ht="15.75" customHeight="1">
      <c r="A252" s="193"/>
      <c r="B252" s="196" t="s">
        <v>428</v>
      </c>
      <c r="C252" s="197">
        <v>6</v>
      </c>
    </row>
    <row r="253" ht="15.75" customHeight="1">
      <c r="A253" s="193"/>
      <c r="B253" s="196" t="s">
        <v>429</v>
      </c>
      <c r="C253" s="197">
        <v>10</v>
      </c>
    </row>
    <row r="254" ht="15.75" customHeight="1">
      <c r="A254" s="193"/>
      <c r="B254" s="196" t="s">
        <v>430</v>
      </c>
      <c r="C254" s="197">
        <v>21</v>
      </c>
    </row>
    <row r="255" ht="15.75" customHeight="1">
      <c r="A255" s="193"/>
      <c r="B255" s="196" t="s">
        <v>431</v>
      </c>
      <c r="C255" s="197">
        <v>14</v>
      </c>
    </row>
    <row r="256" ht="15.75" customHeight="1">
      <c r="A256" s="193"/>
      <c r="B256" s="196" t="s">
        <v>432</v>
      </c>
      <c r="C256" s="197">
        <v>6</v>
      </c>
    </row>
    <row r="257" ht="15.75" customHeight="1">
      <c r="A257" s="193"/>
      <c r="B257" s="196" t="s">
        <v>433</v>
      </c>
      <c r="C257" s="197">
        <v>8</v>
      </c>
    </row>
    <row r="258" ht="15.75" customHeight="1">
      <c r="A258" s="193"/>
      <c r="B258" s="196" t="s">
        <v>434</v>
      </c>
      <c r="C258" s="197">
        <v>8</v>
      </c>
    </row>
    <row r="259" ht="15.75" customHeight="1">
      <c r="A259" s="193"/>
      <c r="B259" s="196" t="s">
        <v>435</v>
      </c>
      <c r="C259" s="197">
        <v>20</v>
      </c>
    </row>
    <row r="260" ht="15.75" customHeight="1">
      <c r="A260" s="193"/>
      <c r="B260" s="196" t="s">
        <v>436</v>
      </c>
      <c r="C260" s="197">
        <v>10</v>
      </c>
    </row>
    <row r="261" ht="15.75" customHeight="1">
      <c r="A261" s="193"/>
      <c r="B261" s="196" t="s">
        <v>437</v>
      </c>
      <c r="C261" s="197">
        <v>15</v>
      </c>
    </row>
    <row r="262" ht="15.75" customHeight="1">
      <c r="A262" s="193"/>
      <c r="B262" s="196" t="s">
        <v>438</v>
      </c>
      <c r="C262" s="197">
        <v>8</v>
      </c>
    </row>
    <row r="263" ht="15.75" customHeight="1">
      <c r="A263" s="193"/>
      <c r="B263" s="196" t="s">
        <v>439</v>
      </c>
      <c r="C263" s="197">
        <v>14</v>
      </c>
    </row>
    <row r="264" ht="15.75" customHeight="1">
      <c r="A264" s="193"/>
      <c r="B264" s="196" t="s">
        <v>440</v>
      </c>
      <c r="C264" s="197">
        <v>13</v>
      </c>
    </row>
    <row r="265" ht="15.75" customHeight="1">
      <c r="A265" s="193"/>
      <c r="B265" s="196" t="s">
        <v>441</v>
      </c>
      <c r="C265" s="197">
        <v>13</v>
      </c>
    </row>
    <row r="266" ht="15.75" customHeight="1">
      <c r="A266" s="193"/>
      <c r="B266" s="196" t="s">
        <v>442</v>
      </c>
      <c r="C266" s="197">
        <v>19</v>
      </c>
    </row>
    <row r="267" ht="15.75" customHeight="1">
      <c r="A267" s="193"/>
      <c r="B267" s="196" t="s">
        <v>443</v>
      </c>
      <c r="C267" s="197">
        <v>8</v>
      </c>
    </row>
    <row r="268" ht="15.75" customHeight="1">
      <c r="A268" s="193"/>
      <c r="B268" s="196" t="s">
        <v>444</v>
      </c>
      <c r="C268" s="197">
        <v>8</v>
      </c>
    </row>
    <row r="269" ht="15.75" customHeight="1">
      <c r="A269" s="193"/>
      <c r="B269" s="196" t="s">
        <v>445</v>
      </c>
      <c r="C269" s="197">
        <v>25</v>
      </c>
    </row>
    <row r="270" ht="15.75" customHeight="1">
      <c r="A270" s="193"/>
      <c r="B270" s="196" t="s">
        <v>446</v>
      </c>
      <c r="C270" s="197">
        <v>15</v>
      </c>
    </row>
    <row r="271" ht="15.75" customHeight="1">
      <c r="A271" s="193"/>
      <c r="B271" s="196" t="s">
        <v>447</v>
      </c>
      <c r="C271" s="197">
        <v>14</v>
      </c>
    </row>
    <row r="272" ht="15.75" customHeight="1">
      <c r="A272" s="193"/>
      <c r="B272" s="196" t="s">
        <v>448</v>
      </c>
      <c r="C272" s="197">
        <v>3</v>
      </c>
    </row>
    <row r="273" ht="15.75" customHeight="1">
      <c r="A273" s="193"/>
      <c r="B273" s="196" t="s">
        <v>449</v>
      </c>
      <c r="C273" s="197">
        <v>9</v>
      </c>
    </row>
    <row r="274" ht="15.75" customHeight="1">
      <c r="A274" s="193"/>
      <c r="B274" s="196" t="s">
        <v>450</v>
      </c>
      <c r="C274" s="197">
        <v>7</v>
      </c>
    </row>
    <row r="275" ht="15.75" customHeight="1">
      <c r="A275" s="193"/>
      <c r="B275" s="196" t="s">
        <v>451</v>
      </c>
      <c r="C275" s="197">
        <v>7</v>
      </c>
    </row>
    <row r="276" ht="15.75" customHeight="1">
      <c r="A276" s="193"/>
      <c r="B276" s="196" t="s">
        <v>452</v>
      </c>
      <c r="C276" s="197">
        <v>14</v>
      </c>
    </row>
    <row r="277" ht="15.75" customHeight="1">
      <c r="A277" s="193"/>
      <c r="B277" s="196" t="s">
        <v>453</v>
      </c>
      <c r="C277" s="197">
        <v>8</v>
      </c>
    </row>
    <row r="278" ht="15.75" customHeight="1">
      <c r="A278" s="193"/>
      <c r="B278" s="196" t="s">
        <v>454</v>
      </c>
      <c r="C278" s="197">
        <v>8</v>
      </c>
    </row>
    <row r="279" ht="15.75" customHeight="1">
      <c r="A279" s="193"/>
      <c r="B279" s="196" t="s">
        <v>455</v>
      </c>
      <c r="C279" s="197">
        <v>9</v>
      </c>
    </row>
    <row r="280" ht="15.75" customHeight="1">
      <c r="A280" s="193"/>
      <c r="B280" s="196" t="s">
        <v>456</v>
      </c>
      <c r="C280" s="197">
        <v>11</v>
      </c>
    </row>
    <row r="281" ht="15.75" customHeight="1">
      <c r="A281" s="193"/>
      <c r="B281" s="196" t="s">
        <v>457</v>
      </c>
      <c r="C281" s="197">
        <v>15</v>
      </c>
    </row>
    <row r="282" ht="15.75" customHeight="1">
      <c r="A282" s="193"/>
      <c r="B282" s="196" t="s">
        <v>458</v>
      </c>
      <c r="C282" s="197">
        <v>9</v>
      </c>
    </row>
    <row r="283" ht="15.75" customHeight="1">
      <c r="A283" s="193"/>
      <c r="B283" s="196" t="s">
        <v>459</v>
      </c>
      <c r="C283" s="197">
        <v>25</v>
      </c>
    </row>
    <row r="284" ht="15.75" customHeight="1">
      <c r="A284" s="193"/>
      <c r="B284" s="196" t="s">
        <v>460</v>
      </c>
      <c r="C284" s="197">
        <v>25</v>
      </c>
    </row>
    <row r="285" ht="15.75" customHeight="1">
      <c r="A285" s="193"/>
      <c r="B285" s="196" t="s">
        <v>461</v>
      </c>
      <c r="C285" s="197">
        <v>20</v>
      </c>
    </row>
    <row r="286" ht="15.75" customHeight="1">
      <c r="A286" s="193"/>
      <c r="B286" s="196" t="s">
        <v>462</v>
      </c>
      <c r="C286" s="197">
        <v>13</v>
      </c>
    </row>
    <row r="287" ht="15.75" customHeight="1">
      <c r="A287" s="193"/>
      <c r="B287" s="196" t="s">
        <v>463</v>
      </c>
      <c r="C287" s="197"/>
    </row>
    <row r="288" ht="15.75" customHeight="1">
      <c r="A288" s="193"/>
      <c r="B288" s="196" t="s">
        <v>464</v>
      </c>
      <c r="C288" s="197">
        <v>8</v>
      </c>
    </row>
    <row r="289" ht="15.75" customHeight="1">
      <c r="A289" s="193"/>
      <c r="B289" s="196" t="s">
        <v>465</v>
      </c>
      <c r="C289" s="197">
        <v>6</v>
      </c>
    </row>
    <row r="290" ht="15.75" customHeight="1">
      <c r="A290" s="193"/>
      <c r="B290" s="196" t="s">
        <v>466</v>
      </c>
      <c r="C290" s="197">
        <v>10</v>
      </c>
    </row>
    <row r="291" ht="15.75" customHeight="1">
      <c r="A291" s="193"/>
      <c r="B291" s="196" t="s">
        <v>467</v>
      </c>
      <c r="C291" s="197"/>
    </row>
    <row r="292" ht="15.75" customHeight="1">
      <c r="A292" s="193"/>
      <c r="B292" s="196" t="s">
        <v>468</v>
      </c>
      <c r="C292" s="197">
        <v>18</v>
      </c>
    </row>
    <row r="293" ht="15.75" customHeight="1">
      <c r="A293" s="193"/>
      <c r="B293" s="196" t="s">
        <v>469</v>
      </c>
      <c r="C293" s="197">
        <v>6</v>
      </c>
    </row>
    <row r="294" ht="15.75" customHeight="1">
      <c r="A294" s="193"/>
      <c r="B294" s="196" t="s">
        <v>470</v>
      </c>
      <c r="C294" s="197">
        <v>8</v>
      </c>
    </row>
    <row r="295" ht="15.75" customHeight="1">
      <c r="A295" s="193"/>
      <c r="B295" s="196" t="s">
        <v>471</v>
      </c>
      <c r="C295" s="197">
        <v>8</v>
      </c>
    </row>
    <row r="296" ht="15.75" customHeight="1">
      <c r="A296" s="193"/>
      <c r="B296" s="196" t="s">
        <v>472</v>
      </c>
      <c r="C296" s="197">
        <v>8</v>
      </c>
    </row>
    <row r="297" ht="15.75" customHeight="1">
      <c r="A297" s="193"/>
      <c r="B297" s="196" t="s">
        <v>473</v>
      </c>
      <c r="C297" s="197">
        <v>13</v>
      </c>
    </row>
    <row r="298" ht="15.75" customHeight="1">
      <c r="A298" s="193"/>
      <c r="B298" s="196" t="s">
        <v>474</v>
      </c>
      <c r="C298" s="197">
        <v>8</v>
      </c>
    </row>
    <row r="299" ht="15.75" customHeight="1">
      <c r="A299" s="193"/>
      <c r="B299" s="196" t="s">
        <v>475</v>
      </c>
      <c r="C299" s="197">
        <v>6</v>
      </c>
    </row>
    <row r="300" ht="15.75" customHeight="1">
      <c r="A300" s="193"/>
      <c r="B300" s="196" t="s">
        <v>476</v>
      </c>
      <c r="C300" s="197">
        <v>5</v>
      </c>
    </row>
    <row r="301" ht="15.75" customHeight="1">
      <c r="A301" s="193"/>
      <c r="B301" s="196" t="s">
        <v>477</v>
      </c>
      <c r="C301" s="197">
        <v>7</v>
      </c>
    </row>
    <row r="302" ht="15.75" customHeight="1">
      <c r="A302" s="193"/>
      <c r="B302" s="196" t="s">
        <v>478</v>
      </c>
      <c r="C302" s="197">
        <v>7</v>
      </c>
    </row>
    <row r="303" ht="15.75" customHeight="1">
      <c r="A303" s="193"/>
      <c r="B303" s="196" t="s">
        <v>479</v>
      </c>
      <c r="C303" s="197">
        <v>7</v>
      </c>
    </row>
    <row r="304" ht="15.75" customHeight="1">
      <c r="A304" s="193"/>
      <c r="B304" s="196" t="s">
        <v>480</v>
      </c>
      <c r="C304" s="197">
        <v>8</v>
      </c>
    </row>
    <row r="305" ht="15.75" customHeight="1">
      <c r="A305" s="193"/>
      <c r="B305" s="196" t="s">
        <v>481</v>
      </c>
      <c r="C305" s="197">
        <v>5</v>
      </c>
    </row>
    <row r="306" ht="15.75" customHeight="1">
      <c r="A306" s="193"/>
      <c r="B306" s="196" t="s">
        <v>482</v>
      </c>
      <c r="C306" s="197">
        <v>10</v>
      </c>
    </row>
    <row r="307" ht="15.75" customHeight="1">
      <c r="A307" s="193"/>
      <c r="B307" s="196" t="s">
        <v>483</v>
      </c>
      <c r="C307" s="197">
        <v>13</v>
      </c>
    </row>
    <row r="308" ht="15.75" customHeight="1">
      <c r="A308" s="193"/>
      <c r="B308" s="196" t="s">
        <v>484</v>
      </c>
      <c r="C308" s="197">
        <v>3</v>
      </c>
    </row>
    <row r="309" ht="15.75" customHeight="1">
      <c r="A309" s="193"/>
      <c r="B309" s="196" t="s">
        <v>485</v>
      </c>
      <c r="C309" s="197">
        <v>19</v>
      </c>
    </row>
    <row r="310" ht="15.75" customHeight="1">
      <c r="A310" s="193"/>
      <c r="B310" s="196" t="s">
        <v>486</v>
      </c>
      <c r="C310" s="197">
        <v>11</v>
      </c>
    </row>
    <row r="311" ht="15.75" customHeight="1">
      <c r="A311" s="193"/>
      <c r="B311" s="196" t="s">
        <v>487</v>
      </c>
      <c r="C311" s="197">
        <v>9</v>
      </c>
    </row>
    <row r="312" ht="15.75" customHeight="1">
      <c r="A312" s="193"/>
      <c r="B312" s="196" t="s">
        <v>488</v>
      </c>
      <c r="C312" s="197"/>
    </row>
    <row r="313" ht="15.75" customHeight="1">
      <c r="A313" s="193"/>
      <c r="B313" s="196" t="s">
        <v>489</v>
      </c>
      <c r="C313" s="197">
        <v>10</v>
      </c>
    </row>
    <row r="314" ht="15.75" customHeight="1">
      <c r="A314" s="193"/>
      <c r="B314" s="196" t="s">
        <v>490</v>
      </c>
      <c r="C314" s="197">
        <v>8</v>
      </c>
    </row>
    <row r="315" ht="15.75" customHeight="1">
      <c r="A315" s="193"/>
      <c r="B315" s="196" t="s">
        <v>491</v>
      </c>
      <c r="C315" s="197">
        <v>8</v>
      </c>
    </row>
    <row r="316" ht="15.75" customHeight="1">
      <c r="A316" s="193"/>
      <c r="B316" s="196" t="s">
        <v>492</v>
      </c>
      <c r="C316" s="197">
        <v>23</v>
      </c>
    </row>
    <row r="317" ht="15.75" customHeight="1">
      <c r="A317" s="193"/>
      <c r="B317" s="196" t="s">
        <v>493</v>
      </c>
      <c r="C317" s="197">
        <v>9</v>
      </c>
    </row>
    <row r="318" ht="15.75" customHeight="1">
      <c r="A318" s="193"/>
      <c r="B318" s="196" t="s">
        <v>494</v>
      </c>
      <c r="C318" s="197">
        <v>19</v>
      </c>
    </row>
    <row r="319" ht="15.75" customHeight="1">
      <c r="A319" s="193"/>
      <c r="B319" s="196" t="s">
        <v>495</v>
      </c>
      <c r="C319" s="197">
        <v>5</v>
      </c>
    </row>
    <row r="320" ht="15.75" customHeight="1">
      <c r="A320" s="193"/>
      <c r="B320" s="196" t="s">
        <v>496</v>
      </c>
      <c r="C320" s="197">
        <v>3</v>
      </c>
    </row>
    <row r="321" ht="15.75" customHeight="1">
      <c r="A321" s="193"/>
      <c r="B321" s="196" t="s">
        <v>497</v>
      </c>
      <c r="C321" s="197">
        <v>3</v>
      </c>
    </row>
    <row r="322" ht="15.75" customHeight="1">
      <c r="A322" s="193"/>
      <c r="B322" s="196" t="s">
        <v>498</v>
      </c>
      <c r="C322" s="197">
        <v>6</v>
      </c>
    </row>
    <row r="323" ht="15.75" customHeight="1">
      <c r="A323" s="193"/>
      <c r="B323" s="196" t="s">
        <v>499</v>
      </c>
      <c r="C323" s="197">
        <v>20</v>
      </c>
    </row>
    <row r="324" ht="15.75" customHeight="1">
      <c r="A324" s="193"/>
      <c r="B324" s="196" t="s">
        <v>500</v>
      </c>
      <c r="C324" s="197">
        <v>14</v>
      </c>
    </row>
    <row r="325" ht="15.75" customHeight="1">
      <c r="A325" s="193"/>
      <c r="B325" s="196" t="s">
        <v>501</v>
      </c>
      <c r="C325" s="197">
        <v>5</v>
      </c>
    </row>
    <row r="326" ht="15.75" customHeight="1">
      <c r="A326" s="193"/>
      <c r="B326" s="196" t="s">
        <v>502</v>
      </c>
      <c r="C326" s="197">
        <v>13</v>
      </c>
    </row>
    <row r="327" ht="15.75" customHeight="1">
      <c r="A327" s="193"/>
      <c r="B327" s="196" t="s">
        <v>503</v>
      </c>
      <c r="C327" s="197">
        <v>30</v>
      </c>
    </row>
    <row r="328" ht="15.75" customHeight="1">
      <c r="A328" s="193"/>
      <c r="B328" s="196" t="s">
        <v>504</v>
      </c>
      <c r="C328" s="197">
        <v>10</v>
      </c>
    </row>
    <row r="329" ht="15.75" customHeight="1">
      <c r="A329" s="193"/>
      <c r="B329" s="196" t="s">
        <v>505</v>
      </c>
      <c r="C329" s="197">
        <v>8</v>
      </c>
    </row>
    <row r="330" ht="15.75" customHeight="1">
      <c r="A330" s="193"/>
      <c r="B330" s="196" t="s">
        <v>506</v>
      </c>
      <c r="C330" s="197">
        <v>13</v>
      </c>
    </row>
    <row r="331" ht="15.75" customHeight="1">
      <c r="A331" s="193"/>
      <c r="B331" s="196" t="s">
        <v>507</v>
      </c>
      <c r="C331" s="197">
        <v>14</v>
      </c>
    </row>
    <row r="332" ht="15.75" customHeight="1">
      <c r="A332" s="193"/>
      <c r="B332" s="196" t="s">
        <v>508</v>
      </c>
      <c r="C332" s="197">
        <v>7</v>
      </c>
    </row>
    <row r="333" ht="15.75" customHeight="1">
      <c r="A333" s="193"/>
      <c r="B333" s="196" t="s">
        <v>509</v>
      </c>
      <c r="C333" s="197">
        <v>8</v>
      </c>
    </row>
    <row r="334" ht="15.75" customHeight="1">
      <c r="A334" s="193"/>
      <c r="B334" s="196" t="s">
        <v>510</v>
      </c>
      <c r="C334" s="197">
        <v>7</v>
      </c>
    </row>
    <row r="335" ht="15.75" customHeight="1">
      <c r="A335" s="193"/>
      <c r="B335" s="196" t="s">
        <v>511</v>
      </c>
      <c r="C335" s="197">
        <v>20</v>
      </c>
    </row>
    <row r="336" ht="15.75" customHeight="1">
      <c r="A336" s="193"/>
      <c r="B336" s="196" t="s">
        <v>512</v>
      </c>
      <c r="C336" s="197">
        <v>7</v>
      </c>
    </row>
    <row r="337" ht="15.75" customHeight="1">
      <c r="A337" s="193"/>
      <c r="B337" s="196" t="s">
        <v>513</v>
      </c>
      <c r="C337" s="197">
        <v>7</v>
      </c>
    </row>
    <row r="338" ht="15.75" customHeight="1">
      <c r="A338" s="193"/>
      <c r="B338" s="196" t="s">
        <v>514</v>
      </c>
      <c r="C338" s="197">
        <v>7</v>
      </c>
    </row>
    <row r="339" ht="15.75" customHeight="1">
      <c r="A339" s="193"/>
      <c r="B339" s="196" t="s">
        <v>515</v>
      </c>
      <c r="C339" s="197">
        <v>25</v>
      </c>
    </row>
    <row r="340" ht="15.75" customHeight="1">
      <c r="A340" s="193"/>
      <c r="B340" s="196" t="s">
        <v>516</v>
      </c>
      <c r="C340" s="197">
        <v>9</v>
      </c>
    </row>
    <row r="341" ht="15.75" customHeight="1">
      <c r="A341" s="193"/>
      <c r="B341" s="196" t="s">
        <v>517</v>
      </c>
      <c r="C341" s="197">
        <v>9</v>
      </c>
    </row>
    <row r="342" ht="15.75" customHeight="1">
      <c r="A342" s="193"/>
      <c r="B342" s="196" t="s">
        <v>518</v>
      </c>
      <c r="C342" s="197">
        <v>9</v>
      </c>
    </row>
    <row r="343" ht="15.75" customHeight="1">
      <c r="A343" s="193"/>
      <c r="B343" s="196" t="s">
        <v>519</v>
      </c>
      <c r="C343" s="197">
        <v>7</v>
      </c>
    </row>
    <row r="344" ht="15.75" customHeight="1">
      <c r="A344" s="193"/>
      <c r="B344" s="196" t="s">
        <v>520</v>
      </c>
      <c r="C344" s="197">
        <v>18</v>
      </c>
    </row>
    <row r="345" ht="15.75" customHeight="1">
      <c r="A345" s="193"/>
      <c r="B345" s="196" t="s">
        <v>521</v>
      </c>
      <c r="C345" s="197">
        <v>6</v>
      </c>
    </row>
    <row r="346" ht="15.75" customHeight="1">
      <c r="A346" s="193"/>
      <c r="B346" s="196" t="s">
        <v>522</v>
      </c>
      <c r="C346" s="197">
        <v>11</v>
      </c>
    </row>
    <row r="347" ht="15.75" customHeight="1">
      <c r="A347" s="193"/>
      <c r="B347" s="196" t="s">
        <v>523</v>
      </c>
      <c r="C347" s="197"/>
    </row>
    <row r="348" ht="15.75" customHeight="1">
      <c r="A348" s="193"/>
      <c r="B348" s="196" t="s">
        <v>524</v>
      </c>
      <c r="C348" s="197">
        <v>9</v>
      </c>
    </row>
    <row r="349" ht="15.75" customHeight="1">
      <c r="A349" s="193"/>
      <c r="B349" s="196" t="s">
        <v>525</v>
      </c>
      <c r="C349" s="197">
        <v>7</v>
      </c>
    </row>
    <row r="350" ht="15.75" customHeight="1">
      <c r="A350" s="193"/>
      <c r="B350" s="196" t="s">
        <v>526</v>
      </c>
      <c r="C350" s="197">
        <v>9</v>
      </c>
    </row>
    <row r="351" ht="15.75" customHeight="1">
      <c r="A351" s="193"/>
      <c r="B351" s="196" t="s">
        <v>527</v>
      </c>
      <c r="C351" s="197">
        <v>8</v>
      </c>
    </row>
    <row r="352" ht="15.75" customHeight="1">
      <c r="A352" s="193"/>
      <c r="B352" s="196" t="s">
        <v>528</v>
      </c>
      <c r="C352" s="197">
        <v>6</v>
      </c>
    </row>
    <row r="353" ht="15.75" customHeight="1">
      <c r="A353" s="193"/>
      <c r="B353" s="196" t="s">
        <v>529</v>
      </c>
      <c r="C353" s="197">
        <v>10</v>
      </c>
    </row>
    <row r="354" ht="15.75" customHeight="1">
      <c r="A354" s="193"/>
      <c r="B354" s="196" t="s">
        <v>530</v>
      </c>
      <c r="C354" s="197">
        <v>14</v>
      </c>
    </row>
    <row r="355" ht="15.75" customHeight="1">
      <c r="A355" s="193"/>
      <c r="B355" s="196" t="s">
        <v>531</v>
      </c>
      <c r="C355" s="197">
        <v>7</v>
      </c>
    </row>
    <row r="356" ht="15.75" customHeight="1">
      <c r="A356" s="193"/>
      <c r="B356" s="196" t="s">
        <v>532</v>
      </c>
      <c r="C356" s="197">
        <v>10</v>
      </c>
    </row>
    <row r="357" ht="15.75" customHeight="1">
      <c r="A357" s="193"/>
      <c r="B357" s="196" t="s">
        <v>533</v>
      </c>
      <c r="C357" s="197">
        <v>11</v>
      </c>
    </row>
    <row r="358" ht="15.75" customHeight="1">
      <c r="A358" s="193"/>
      <c r="B358" s="196" t="s">
        <v>534</v>
      </c>
      <c r="C358" s="197">
        <v>8</v>
      </c>
    </row>
    <row r="359" ht="15.75" customHeight="1">
      <c r="A359" s="193"/>
      <c r="B359" s="196" t="s">
        <v>535</v>
      </c>
      <c r="C359" s="197">
        <v>14</v>
      </c>
    </row>
    <row r="360" ht="15.75" customHeight="1">
      <c r="A360" s="193"/>
      <c r="B360" s="196" t="s">
        <v>536</v>
      </c>
      <c r="C360" s="197">
        <v>9</v>
      </c>
    </row>
    <row r="361" ht="15.75" customHeight="1">
      <c r="A361" s="193"/>
      <c r="B361" s="196" t="s">
        <v>537</v>
      </c>
      <c r="C361" s="197">
        <v>9</v>
      </c>
    </row>
    <row r="362" ht="15.75" customHeight="1">
      <c r="A362" s="193"/>
      <c r="B362" s="196" t="s">
        <v>538</v>
      </c>
      <c r="C362" s="197">
        <v>3</v>
      </c>
    </row>
    <row r="363" ht="15.75" customHeight="1">
      <c r="A363" s="193"/>
      <c r="B363" s="196" t="s">
        <v>539</v>
      </c>
      <c r="C363" s="197">
        <v>20</v>
      </c>
    </row>
    <row r="364" ht="15.75" customHeight="1">
      <c r="A364" s="193"/>
      <c r="B364" s="196" t="s">
        <v>540</v>
      </c>
      <c r="C364" s="197">
        <v>8</v>
      </c>
    </row>
    <row r="365" ht="15.75" customHeight="1">
      <c r="A365" s="193"/>
      <c r="B365" s="196" t="s">
        <v>541</v>
      </c>
      <c r="C365" s="197">
        <v>9</v>
      </c>
    </row>
    <row r="366" ht="15.75" customHeight="1">
      <c r="A366" s="193"/>
      <c r="B366" s="196" t="s">
        <v>542</v>
      </c>
      <c r="C366" s="197">
        <v>8</v>
      </c>
    </row>
    <row r="367" ht="15.75" customHeight="1">
      <c r="A367" s="193"/>
      <c r="B367" s="196" t="s">
        <v>543</v>
      </c>
      <c r="C367" s="197">
        <v>13</v>
      </c>
    </row>
    <row r="368" ht="15.75" customHeight="1">
      <c r="A368" s="193"/>
      <c r="B368" s="196" t="s">
        <v>544</v>
      </c>
      <c r="C368" s="197">
        <v>25</v>
      </c>
    </row>
    <row r="369" ht="15.75" customHeight="1">
      <c r="A369" s="193"/>
      <c r="B369" s="196" t="s">
        <v>545</v>
      </c>
      <c r="C369" s="197">
        <v>10</v>
      </c>
    </row>
    <row r="370" ht="15.75" customHeight="1">
      <c r="A370" s="193"/>
      <c r="B370" s="196" t="s">
        <v>546</v>
      </c>
      <c r="C370" s="197">
        <v>8</v>
      </c>
    </row>
    <row r="371" ht="15.75" customHeight="1">
      <c r="A371" s="193"/>
      <c r="B371" s="196" t="s">
        <v>547</v>
      </c>
      <c r="C371" s="197">
        <v>15</v>
      </c>
    </row>
    <row r="372" ht="15.75" customHeight="1">
      <c r="A372" s="193"/>
      <c r="B372" s="196" t="s">
        <v>548</v>
      </c>
      <c r="C372" s="197">
        <v>12</v>
      </c>
    </row>
    <row r="373" ht="15.75" customHeight="1">
      <c r="A373" s="193"/>
      <c r="B373" s="196" t="s">
        <v>549</v>
      </c>
      <c r="C373" s="197">
        <v>9</v>
      </c>
    </row>
    <row r="374" ht="15.75" customHeight="1">
      <c r="A374" s="193"/>
      <c r="B374" s="196" t="s">
        <v>550</v>
      </c>
      <c r="C374" s="197">
        <v>14</v>
      </c>
    </row>
    <row r="375" ht="15.75" customHeight="1">
      <c r="A375" s="193"/>
      <c r="B375" s="196" t="s">
        <v>551</v>
      </c>
      <c r="C375" s="197">
        <v>8</v>
      </c>
    </row>
    <row r="376" ht="15.75" customHeight="1">
      <c r="A376" s="193"/>
      <c r="B376" s="196" t="s">
        <v>552</v>
      </c>
      <c r="C376" s="197">
        <v>13</v>
      </c>
    </row>
    <row r="377" ht="15.75" customHeight="1">
      <c r="A377" s="193"/>
      <c r="B377" s="196" t="s">
        <v>553</v>
      </c>
      <c r="C377" s="197">
        <v>33</v>
      </c>
    </row>
    <row r="378" ht="15.75" customHeight="1">
      <c r="A378" s="193"/>
      <c r="B378" s="196" t="s">
        <v>554</v>
      </c>
      <c r="C378" s="197">
        <v>10</v>
      </c>
    </row>
    <row r="379" ht="15.75" customHeight="1">
      <c r="A379" s="193"/>
      <c r="B379" s="196" t="s">
        <v>555</v>
      </c>
      <c r="C379" s="197">
        <v>10</v>
      </c>
    </row>
    <row r="380" ht="15.75" customHeight="1">
      <c r="A380" s="193"/>
      <c r="B380" s="196" t="s">
        <v>556</v>
      </c>
      <c r="C380" s="197">
        <v>23</v>
      </c>
    </row>
    <row r="381" ht="15.75" customHeight="1">
      <c r="A381" s="193"/>
      <c r="B381" s="196" t="s">
        <v>557</v>
      </c>
      <c r="C381" s="197">
        <v>14</v>
      </c>
    </row>
    <row r="382" ht="15.75" customHeight="1">
      <c r="A382" s="193"/>
      <c r="B382" s="196" t="s">
        <v>558</v>
      </c>
      <c r="C382" s="197">
        <v>9</v>
      </c>
    </row>
    <row r="383" ht="15.75" customHeight="1">
      <c r="A383" s="193"/>
      <c r="B383" s="196" t="s">
        <v>559</v>
      </c>
      <c r="C383" s="197">
        <v>16</v>
      </c>
    </row>
    <row r="384" ht="15.75" customHeight="1">
      <c r="A384" s="193"/>
      <c r="B384" s="196" t="s">
        <v>560</v>
      </c>
      <c r="C384" s="197">
        <v>13</v>
      </c>
    </row>
    <row r="385" ht="15.75" customHeight="1">
      <c r="A385" s="193"/>
      <c r="B385" s="196" t="s">
        <v>561</v>
      </c>
      <c r="C385" s="197">
        <v>13</v>
      </c>
    </row>
    <row r="386" ht="15.75" customHeight="1">
      <c r="A386" s="193"/>
      <c r="B386" s="196" t="s">
        <v>562</v>
      </c>
      <c r="C386" s="197">
        <v>20</v>
      </c>
    </row>
    <row r="387" ht="15.75" customHeight="1">
      <c r="A387" s="193"/>
      <c r="B387" s="196" t="s">
        <v>563</v>
      </c>
      <c r="C387" s="197">
        <v>6</v>
      </c>
    </row>
    <row r="388" ht="15.75" customHeight="1">
      <c r="A388" s="193"/>
      <c r="B388" s="196" t="s">
        <v>564</v>
      </c>
      <c r="C388" s="197">
        <v>33</v>
      </c>
    </row>
    <row r="389" ht="15.75" customHeight="1">
      <c r="A389" s="193"/>
      <c r="B389" s="196" t="s">
        <v>565</v>
      </c>
      <c r="C389" s="197">
        <v>15</v>
      </c>
    </row>
    <row r="390" ht="15.75" customHeight="1">
      <c r="A390" s="193"/>
      <c r="B390" s="196" t="s">
        <v>566</v>
      </c>
      <c r="C390" s="197">
        <v>33</v>
      </c>
    </row>
    <row r="391" ht="15.75" customHeight="1">
      <c r="A391" s="193"/>
      <c r="B391" s="196" t="s">
        <v>567</v>
      </c>
      <c r="C391" s="197">
        <v>17</v>
      </c>
    </row>
    <row r="392" ht="15.75" customHeight="1">
      <c r="A392" s="193"/>
      <c r="B392" s="196" t="s">
        <v>568</v>
      </c>
      <c r="C392" s="197">
        <v>25</v>
      </c>
    </row>
    <row r="393" ht="15.75" customHeight="1">
      <c r="A393" s="193"/>
      <c r="B393" s="196" t="s">
        <v>569</v>
      </c>
      <c r="C393" s="197">
        <v>10</v>
      </c>
    </row>
    <row r="394" ht="15.75" customHeight="1">
      <c r="A394" s="193"/>
      <c r="B394" s="196" t="s">
        <v>570</v>
      </c>
      <c r="C394" s="197"/>
    </row>
    <row r="395" ht="15.75" customHeight="1">
      <c r="A395" s="193"/>
      <c r="B395" s="196" t="s">
        <v>571</v>
      </c>
      <c r="C395" s="197">
        <v>5</v>
      </c>
    </row>
    <row r="396" ht="15.75" customHeight="1">
      <c r="A396" s="193"/>
      <c r="B396" s="196" t="s">
        <v>572</v>
      </c>
      <c r="C396" s="197">
        <v>7</v>
      </c>
    </row>
    <row r="397" ht="15.75" customHeight="1">
      <c r="A397" s="193"/>
      <c r="B397" s="196" t="s">
        <v>573</v>
      </c>
      <c r="C397" s="197">
        <v>20</v>
      </c>
    </row>
    <row r="398" ht="15.75" customHeight="1">
      <c r="A398" s="193"/>
      <c r="B398" s="196" t="s">
        <v>574</v>
      </c>
      <c r="C398" s="197">
        <v>12</v>
      </c>
    </row>
    <row r="399" ht="15.75" customHeight="1">
      <c r="A399" s="193"/>
      <c r="B399" s="196" t="s">
        <v>575</v>
      </c>
      <c r="C399" s="197">
        <v>25</v>
      </c>
    </row>
    <row r="400" ht="15.75" customHeight="1">
      <c r="A400" s="193"/>
      <c r="B400" s="196" t="s">
        <v>576</v>
      </c>
      <c r="C400" s="197">
        <v>20</v>
      </c>
    </row>
    <row r="401" ht="15.75" customHeight="1">
      <c r="A401" s="193"/>
      <c r="B401" s="196" t="s">
        <v>577</v>
      </c>
      <c r="C401" s="197">
        <v>13</v>
      </c>
    </row>
    <row r="402" ht="15.75" customHeight="1">
      <c r="A402" s="193"/>
      <c r="B402" s="196" t="s">
        <v>578</v>
      </c>
      <c r="C402" s="197">
        <v>7</v>
      </c>
    </row>
    <row r="403" ht="15.75" customHeight="1">
      <c r="A403" s="193"/>
      <c r="B403" s="196" t="s">
        <v>579</v>
      </c>
      <c r="C403" s="197">
        <v>20</v>
      </c>
    </row>
    <row r="404" ht="15.75" customHeight="1">
      <c r="A404" s="193"/>
      <c r="B404" s="196" t="s">
        <v>580</v>
      </c>
      <c r="C404" s="197">
        <v>14</v>
      </c>
    </row>
    <row r="405" ht="15.75" customHeight="1">
      <c r="A405" s="193"/>
      <c r="B405" s="196" t="s">
        <v>581</v>
      </c>
      <c r="C405" s="197">
        <v>20</v>
      </c>
    </row>
    <row r="406" ht="15.75" customHeight="1">
      <c r="A406" s="193"/>
      <c r="B406" s="196" t="s">
        <v>582</v>
      </c>
      <c r="C406" s="197">
        <v>11</v>
      </c>
    </row>
    <row r="407" ht="15.75" customHeight="1">
      <c r="A407" s="193"/>
      <c r="B407" s="196" t="s">
        <v>583</v>
      </c>
      <c r="C407" s="197">
        <v>8</v>
      </c>
    </row>
    <row r="408" ht="15.75" customHeight="1">
      <c r="A408" s="193"/>
      <c r="B408" s="196" t="s">
        <v>584</v>
      </c>
      <c r="C408" s="197">
        <v>14</v>
      </c>
    </row>
    <row r="409" ht="15.75" customHeight="1">
      <c r="A409" s="193"/>
      <c r="B409" s="196" t="s">
        <v>585</v>
      </c>
      <c r="C409" s="197">
        <v>8</v>
      </c>
    </row>
    <row r="410" ht="15.75" customHeight="1">
      <c r="A410" s="193"/>
      <c r="B410" s="196" t="s">
        <v>586</v>
      </c>
      <c r="C410" s="197">
        <v>7</v>
      </c>
    </row>
    <row r="411" ht="15.75" customHeight="1">
      <c r="A411" s="193"/>
      <c r="B411" s="196" t="s">
        <v>587</v>
      </c>
      <c r="C411" s="197">
        <v>10</v>
      </c>
    </row>
    <row r="412" ht="15.75" customHeight="1">
      <c r="A412" s="193"/>
      <c r="B412" s="196" t="s">
        <v>588</v>
      </c>
      <c r="C412" s="197">
        <v>8</v>
      </c>
    </row>
    <row r="413" ht="15.75" customHeight="1">
      <c r="A413" s="193"/>
      <c r="B413" s="196" t="s">
        <v>589</v>
      </c>
      <c r="C413" s="197">
        <v>10</v>
      </c>
    </row>
    <row r="414" ht="15.75" customHeight="1">
      <c r="A414" s="193"/>
      <c r="B414" s="196" t="s">
        <v>590</v>
      </c>
      <c r="C414" s="197">
        <v>19</v>
      </c>
    </row>
    <row r="415" ht="15.75" customHeight="1">
      <c r="A415" s="193"/>
      <c r="B415" s="196" t="s">
        <v>591</v>
      </c>
      <c r="C415" s="197">
        <v>15</v>
      </c>
    </row>
    <row r="416" ht="15.75" customHeight="1">
      <c r="A416" s="193"/>
      <c r="B416" s="196" t="s">
        <v>592</v>
      </c>
      <c r="C416" s="197">
        <v>33</v>
      </c>
    </row>
    <row r="417" ht="15.75" customHeight="1">
      <c r="A417" s="193"/>
      <c r="B417" s="196" t="s">
        <v>593</v>
      </c>
      <c r="C417" s="197"/>
    </row>
    <row r="418" ht="15.75" customHeight="1">
      <c r="A418" s="193"/>
      <c r="B418" s="196" t="s">
        <v>594</v>
      </c>
      <c r="C418" s="197">
        <v>19</v>
      </c>
    </row>
    <row r="419" ht="15.75" customHeight="1">
      <c r="A419" s="193"/>
      <c r="B419" s="196" t="s">
        <v>595</v>
      </c>
      <c r="C419" s="197">
        <v>19</v>
      </c>
    </row>
    <row r="420" ht="15.75" customHeight="1">
      <c r="A420" s="193"/>
      <c r="B420" s="196" t="s">
        <v>596</v>
      </c>
      <c r="C420" s="197">
        <v>19</v>
      </c>
    </row>
    <row r="421" ht="15.75" customHeight="1">
      <c r="A421" s="193"/>
      <c r="B421" s="196" t="s">
        <v>597</v>
      </c>
      <c r="C421" s="197">
        <v>14</v>
      </c>
    </row>
    <row r="422" ht="15.75" customHeight="1">
      <c r="A422" s="193"/>
      <c r="B422" s="196" t="s">
        <v>598</v>
      </c>
      <c r="C422" s="197">
        <v>25</v>
      </c>
    </row>
    <row r="423" ht="15.75" customHeight="1">
      <c r="A423" s="193"/>
      <c r="B423" s="196" t="s">
        <v>599</v>
      </c>
      <c r="C423" s="197">
        <v>20</v>
      </c>
    </row>
    <row r="424" ht="15.75" customHeight="1">
      <c r="A424" s="193"/>
      <c r="B424" s="196" t="s">
        <v>600</v>
      </c>
      <c r="C424" s="197">
        <v>5</v>
      </c>
    </row>
    <row r="425" ht="15.75" customHeight="1">
      <c r="A425" s="193"/>
      <c r="B425" s="196" t="s">
        <v>601</v>
      </c>
      <c r="C425" s="197"/>
    </row>
    <row r="426" ht="15.75" customHeight="1">
      <c r="A426" s="193"/>
      <c r="B426" s="196" t="s">
        <v>602</v>
      </c>
      <c r="C426" s="197">
        <v>20</v>
      </c>
    </row>
    <row r="427" ht="15.75" customHeight="1">
      <c r="A427" s="193"/>
      <c r="B427" s="196" t="s">
        <v>603</v>
      </c>
      <c r="C427" s="197">
        <v>15</v>
      </c>
    </row>
    <row r="428" ht="15.75" customHeight="1">
      <c r="A428" s="193"/>
      <c r="B428" s="196" t="s">
        <v>604</v>
      </c>
      <c r="C428" s="197">
        <v>8</v>
      </c>
    </row>
    <row r="429" ht="15.75" customHeight="1">
      <c r="A429" s="193"/>
      <c r="B429" s="196" t="s">
        <v>605</v>
      </c>
      <c r="C429" s="197">
        <v>7</v>
      </c>
    </row>
    <row r="430" ht="15.75" customHeight="1">
      <c r="A430" s="193"/>
      <c r="B430" s="196" t="s">
        <v>606</v>
      </c>
      <c r="C430" s="197">
        <v>6</v>
      </c>
    </row>
    <row r="431" ht="15.75" customHeight="1">
      <c r="A431" s="193"/>
      <c r="B431" s="196" t="s">
        <v>607</v>
      </c>
      <c r="C431" s="197">
        <v>10</v>
      </c>
    </row>
    <row r="432" ht="15.75" customHeight="1">
      <c r="A432" s="193"/>
      <c r="B432" s="196" t="s">
        <v>608</v>
      </c>
      <c r="C432" s="197">
        <v>9</v>
      </c>
    </row>
    <row r="433" ht="15.75" customHeight="1">
      <c r="A433" s="193"/>
      <c r="B433" s="196" t="s">
        <v>609</v>
      </c>
      <c r="C433" s="197">
        <v>9</v>
      </c>
    </row>
    <row r="434" ht="15.75" customHeight="1">
      <c r="A434" s="193"/>
      <c r="B434" s="196" t="s">
        <v>610</v>
      </c>
      <c r="C434" s="197">
        <v>20</v>
      </c>
    </row>
    <row r="435" ht="15.75" customHeight="1">
      <c r="A435" s="193"/>
      <c r="B435" s="196" t="s">
        <v>611</v>
      </c>
      <c r="C435" s="197">
        <v>10</v>
      </c>
    </row>
    <row r="436" ht="15.75" customHeight="1">
      <c r="A436" s="193"/>
      <c r="B436" s="196" t="s">
        <v>612</v>
      </c>
      <c r="C436" s="197">
        <v>12</v>
      </c>
    </row>
    <row r="437" ht="15.75" customHeight="1">
      <c r="A437" s="193"/>
      <c r="B437" s="196" t="s">
        <v>613</v>
      </c>
      <c r="C437" s="197">
        <v>8</v>
      </c>
    </row>
    <row r="438" ht="15.75" customHeight="1">
      <c r="A438" s="193"/>
      <c r="B438" s="196" t="s">
        <v>614</v>
      </c>
      <c r="C438" s="197"/>
    </row>
    <row r="439" ht="15.75" customHeight="1">
      <c r="A439" s="193"/>
      <c r="B439" s="196" t="s">
        <v>615</v>
      </c>
      <c r="C439" s="197">
        <v>14</v>
      </c>
    </row>
    <row r="440" ht="15.75" customHeight="1">
      <c r="A440" s="193"/>
      <c r="B440" s="196" t="s">
        <v>616</v>
      </c>
      <c r="C440" s="197">
        <v>10</v>
      </c>
    </row>
    <row r="441" ht="15.75" customHeight="1">
      <c r="A441" s="193"/>
      <c r="B441" s="196" t="s">
        <v>617</v>
      </c>
      <c r="C441" s="197">
        <v>7</v>
      </c>
    </row>
    <row r="442" ht="15.75" customHeight="1">
      <c r="A442" s="193"/>
      <c r="B442" s="196" t="s">
        <v>618</v>
      </c>
      <c r="C442" s="197">
        <v>10</v>
      </c>
    </row>
    <row r="443" ht="15.75" customHeight="1">
      <c r="A443" s="193"/>
      <c r="B443" s="196" t="s">
        <v>619</v>
      </c>
      <c r="C443" s="197">
        <v>25</v>
      </c>
    </row>
    <row r="444" ht="15.75" customHeight="1">
      <c r="A444" s="193"/>
      <c r="B444" s="196" t="s">
        <v>620</v>
      </c>
      <c r="C444" s="197">
        <v>23</v>
      </c>
    </row>
    <row r="445" ht="15.75" customHeight="1">
      <c r="A445" s="193"/>
      <c r="B445" s="196" t="s">
        <v>621</v>
      </c>
      <c r="C445" s="197">
        <v>8</v>
      </c>
    </row>
    <row r="446" ht="15.75" customHeight="1">
      <c r="A446" s="193"/>
      <c r="B446" s="196" t="s">
        <v>622</v>
      </c>
      <c r="C446" s="197">
        <v>5</v>
      </c>
    </row>
    <row r="447" ht="15.75" customHeight="1">
      <c r="A447" s="193"/>
      <c r="B447" s="196" t="s">
        <v>623</v>
      </c>
      <c r="C447" s="197">
        <v>11</v>
      </c>
    </row>
    <row r="448" ht="15.75" customHeight="1">
      <c r="A448" s="193"/>
      <c r="B448" s="196" t="s">
        <v>624</v>
      </c>
      <c r="C448" s="197">
        <v>10</v>
      </c>
    </row>
    <row r="449" ht="15.75" customHeight="1">
      <c r="A449" s="193"/>
      <c r="B449" s="196" t="s">
        <v>625</v>
      </c>
      <c r="C449" s="197"/>
    </row>
    <row r="450" ht="15.75" customHeight="1">
      <c r="A450" s="193"/>
      <c r="B450" s="196" t="s">
        <v>626</v>
      </c>
      <c r="C450" s="197">
        <v>8</v>
      </c>
    </row>
    <row r="451" ht="15.75" customHeight="1">
      <c r="A451" s="193"/>
      <c r="B451" s="196" t="s">
        <v>627</v>
      </c>
      <c r="C451" s="197">
        <v>5</v>
      </c>
    </row>
    <row r="452" ht="15.75" customHeight="1">
      <c r="A452" s="193"/>
      <c r="B452" s="196" t="s">
        <v>628</v>
      </c>
      <c r="C452" s="197">
        <v>6</v>
      </c>
    </row>
    <row r="453" ht="15.75" customHeight="1">
      <c r="A453" s="193"/>
      <c r="B453" s="196" t="s">
        <v>629</v>
      </c>
      <c r="C453" s="197">
        <v>14</v>
      </c>
    </row>
    <row r="454" ht="15.75" customHeight="1">
      <c r="A454" s="193"/>
      <c r="B454" s="196" t="s">
        <v>630</v>
      </c>
      <c r="C454" s="197">
        <v>8</v>
      </c>
    </row>
    <row r="455" ht="15.75" customHeight="1">
      <c r="A455" s="193"/>
      <c r="B455" s="196" t="s">
        <v>631</v>
      </c>
      <c r="C455" s="197">
        <v>8</v>
      </c>
    </row>
    <row r="456" ht="15.75" customHeight="1">
      <c r="A456" s="193"/>
      <c r="B456" s="196" t="s">
        <v>632</v>
      </c>
      <c r="C456" s="197">
        <v>10</v>
      </c>
    </row>
    <row r="457" ht="15.75" customHeight="1">
      <c r="A457" s="193"/>
      <c r="B457" s="196" t="s">
        <v>633</v>
      </c>
      <c r="C457" s="197">
        <v>8</v>
      </c>
    </row>
    <row r="458" ht="15.75" customHeight="1">
      <c r="A458" s="193"/>
      <c r="B458" s="196" t="s">
        <v>634</v>
      </c>
      <c r="C458" s="197">
        <v>12</v>
      </c>
    </row>
    <row r="459" ht="15.75" customHeight="1">
      <c r="A459" s="193"/>
      <c r="B459" s="196" t="s">
        <v>635</v>
      </c>
      <c r="C459" s="197">
        <v>13</v>
      </c>
    </row>
    <row r="460" ht="15.75" customHeight="1">
      <c r="A460" s="193"/>
      <c r="B460" s="196" t="s">
        <v>636</v>
      </c>
      <c r="C460" s="197">
        <v>7</v>
      </c>
    </row>
    <row r="461" ht="15.75" customHeight="1">
      <c r="A461" s="193"/>
      <c r="B461" s="196" t="s">
        <v>637</v>
      </c>
      <c r="C461" s="197">
        <v>7</v>
      </c>
    </row>
    <row r="462" ht="15.75" customHeight="1">
      <c r="A462" s="193"/>
      <c r="B462" s="196" t="s">
        <v>638</v>
      </c>
      <c r="C462" s="197">
        <v>6</v>
      </c>
    </row>
    <row r="463" ht="15.75" customHeight="1">
      <c r="A463" s="193"/>
      <c r="B463" s="196" t="s">
        <v>639</v>
      </c>
      <c r="C463" s="197">
        <v>7</v>
      </c>
    </row>
    <row r="464" ht="15.75" customHeight="1">
      <c r="A464" s="193"/>
      <c r="B464" s="196" t="s">
        <v>640</v>
      </c>
      <c r="C464" s="197">
        <v>5</v>
      </c>
    </row>
    <row r="465" ht="15.75" customHeight="1">
      <c r="A465" s="193"/>
      <c r="B465" s="196" t="s">
        <v>641</v>
      </c>
      <c r="C465" s="197">
        <v>9</v>
      </c>
    </row>
    <row r="466" ht="15.75" customHeight="1">
      <c r="A466" s="193"/>
      <c r="B466" s="196" t="s">
        <v>642</v>
      </c>
      <c r="C466" s="197">
        <v>11</v>
      </c>
    </row>
    <row r="467" ht="15.75" customHeight="1">
      <c r="A467" s="193"/>
      <c r="B467" s="196" t="s">
        <v>643</v>
      </c>
      <c r="C467" s="197">
        <v>20</v>
      </c>
    </row>
    <row r="468" ht="15.75" customHeight="1">
      <c r="A468" s="193"/>
      <c r="B468" s="196" t="s">
        <v>644</v>
      </c>
      <c r="C468" s="197">
        <v>13</v>
      </c>
    </row>
    <row r="469" ht="15.75" customHeight="1">
      <c r="A469" s="193"/>
      <c r="B469" s="196" t="s">
        <v>645</v>
      </c>
      <c r="C469" s="197">
        <v>12</v>
      </c>
    </row>
    <row r="470" ht="15.75" customHeight="1">
      <c r="A470" s="193"/>
      <c r="B470" s="196" t="s">
        <v>646</v>
      </c>
      <c r="C470" s="197">
        <v>8</v>
      </c>
    </row>
    <row r="471" ht="15.75" customHeight="1">
      <c r="A471" s="193"/>
      <c r="B471" s="196" t="s">
        <v>647</v>
      </c>
      <c r="C471" s="197">
        <v>25</v>
      </c>
    </row>
    <row r="472" ht="15.75" customHeight="1">
      <c r="A472" s="193"/>
      <c r="B472" s="196" t="s">
        <v>648</v>
      </c>
      <c r="C472" s="197">
        <v>6</v>
      </c>
    </row>
    <row r="473" ht="15.75" customHeight="1">
      <c r="A473" s="193"/>
      <c r="B473" s="196" t="s">
        <v>649</v>
      </c>
      <c r="C473" s="197">
        <v>9</v>
      </c>
    </row>
    <row r="474" ht="15.75" customHeight="1">
      <c r="A474" s="193"/>
      <c r="B474" s="196" t="s">
        <v>650</v>
      </c>
      <c r="C474" s="197">
        <v>6</v>
      </c>
    </row>
    <row r="475" ht="15.75" customHeight="1">
      <c r="A475" s="193"/>
      <c r="B475" s="196" t="s">
        <v>651</v>
      </c>
      <c r="C475" s="197">
        <v>25</v>
      </c>
    </row>
    <row r="476" ht="15.75" customHeight="1">
      <c r="A476" s="193"/>
      <c r="B476" s="196" t="s">
        <v>652</v>
      </c>
      <c r="C476" s="197">
        <v>9</v>
      </c>
    </row>
    <row r="477" ht="15.75" customHeight="1">
      <c r="A477" s="193"/>
      <c r="B477" s="196" t="s">
        <v>653</v>
      </c>
      <c r="C477" s="197">
        <v>8</v>
      </c>
    </row>
    <row r="478" ht="15.75" customHeight="1">
      <c r="A478" s="193"/>
      <c r="B478" s="196" t="s">
        <v>654</v>
      </c>
      <c r="C478" s="197">
        <v>25</v>
      </c>
    </row>
    <row r="479" ht="15.75" customHeight="1">
      <c r="A479" s="193"/>
      <c r="B479" s="196" t="s">
        <v>655</v>
      </c>
      <c r="C479" s="197">
        <v>5</v>
      </c>
    </row>
    <row r="480" ht="15.75" customHeight="1">
      <c r="A480" s="193"/>
      <c r="B480" s="196" t="s">
        <v>656</v>
      </c>
      <c r="C480" s="197">
        <v>15</v>
      </c>
    </row>
    <row r="481" ht="15.75" customHeight="1">
      <c r="A481" s="193"/>
      <c r="B481" s="196" t="s">
        <v>657</v>
      </c>
      <c r="C481" s="197">
        <v>10</v>
      </c>
    </row>
    <row r="482" ht="15.75" customHeight="1">
      <c r="A482" s="193"/>
      <c r="B482" s="196" t="s">
        <v>658</v>
      </c>
      <c r="C482" s="197">
        <v>8</v>
      </c>
    </row>
    <row r="483" ht="15.75" customHeight="1">
      <c r="A483" s="193"/>
      <c r="B483" s="196" t="s">
        <v>659</v>
      </c>
      <c r="C483" s="197">
        <v>10</v>
      </c>
    </row>
    <row r="484" ht="15.75" customHeight="1">
      <c r="A484" s="193"/>
      <c r="B484" s="196" t="s">
        <v>660</v>
      </c>
      <c r="C484" s="197">
        <v>10</v>
      </c>
    </row>
    <row r="485" ht="15.75" customHeight="1">
      <c r="A485" s="193"/>
      <c r="B485" s="196" t="s">
        <v>661</v>
      </c>
      <c r="C485" s="197">
        <v>12</v>
      </c>
    </row>
    <row r="486" ht="15.75" customHeight="1">
      <c r="A486" s="193"/>
      <c r="B486" s="196" t="s">
        <v>662</v>
      </c>
      <c r="C486" s="197">
        <v>12</v>
      </c>
    </row>
    <row r="487" ht="15.75" customHeight="1">
      <c r="A487" s="193"/>
      <c r="B487" s="196" t="s">
        <v>663</v>
      </c>
      <c r="C487" s="197"/>
    </row>
    <row r="488" ht="15.75" customHeight="1">
      <c r="A488" s="193"/>
      <c r="B488" s="196" t="s">
        <v>664</v>
      </c>
      <c r="C488" s="197">
        <v>8</v>
      </c>
    </row>
    <row r="489" ht="15.75" customHeight="1">
      <c r="A489" s="193"/>
      <c r="B489" s="196" t="s">
        <v>665</v>
      </c>
      <c r="C489" s="197">
        <v>11</v>
      </c>
    </row>
    <row r="490" ht="15.75" customHeight="1">
      <c r="A490" s="193"/>
      <c r="B490" s="196" t="s">
        <v>666</v>
      </c>
      <c r="C490" s="197">
        <v>20</v>
      </c>
    </row>
    <row r="491" ht="15.75" customHeight="1">
      <c r="A491" s="193"/>
      <c r="B491" s="196" t="s">
        <v>667</v>
      </c>
      <c r="C491" s="197">
        <v>11</v>
      </c>
    </row>
    <row r="492" ht="15.75" customHeight="1">
      <c r="A492" s="193"/>
      <c r="B492" s="196" t="s">
        <v>668</v>
      </c>
      <c r="C492" s="197">
        <v>7</v>
      </c>
    </row>
    <row r="493" ht="15.75" customHeight="1">
      <c r="A493" s="193"/>
      <c r="B493" s="196" t="s">
        <v>669</v>
      </c>
      <c r="C493" s="197">
        <v>15</v>
      </c>
    </row>
    <row r="494" ht="15.75" customHeight="1">
      <c r="A494" s="193"/>
      <c r="B494" s="196" t="s">
        <v>670</v>
      </c>
      <c r="C494" s="197">
        <v>33</v>
      </c>
    </row>
    <row r="495" ht="15.75" customHeight="1">
      <c r="A495" s="193"/>
      <c r="B495" s="196" t="s">
        <v>671</v>
      </c>
      <c r="C495" s="197">
        <v>33</v>
      </c>
    </row>
    <row r="496" ht="15.75" customHeight="1">
      <c r="A496" s="193"/>
      <c r="B496" s="196" t="s">
        <v>672</v>
      </c>
      <c r="C496" s="197">
        <v>15</v>
      </c>
    </row>
    <row r="497" ht="15.75" customHeight="1">
      <c r="A497" s="193"/>
      <c r="B497" s="196" t="s">
        <v>673</v>
      </c>
      <c r="C497" s="197">
        <v>14</v>
      </c>
    </row>
    <row r="498" ht="15.75" customHeight="1">
      <c r="A498" s="193"/>
      <c r="B498" s="196" t="s">
        <v>674</v>
      </c>
      <c r="C498" s="197">
        <v>11</v>
      </c>
    </row>
    <row r="499" ht="15.75" customHeight="1">
      <c r="A499" s="193"/>
      <c r="B499" s="196" t="s">
        <v>675</v>
      </c>
      <c r="C499" s="197">
        <v>15</v>
      </c>
    </row>
    <row r="500" ht="15.75" customHeight="1">
      <c r="A500" s="193"/>
      <c r="B500" s="196" t="s">
        <v>676</v>
      </c>
      <c r="C500" s="197">
        <v>16</v>
      </c>
    </row>
    <row r="501" ht="15.75" customHeight="1">
      <c r="A501" s="193"/>
      <c r="B501" s="196" t="s">
        <v>677</v>
      </c>
      <c r="C501" s="197">
        <v>10</v>
      </c>
    </row>
    <row r="502" ht="15.75" customHeight="1">
      <c r="A502" s="193"/>
      <c r="B502" s="196" t="s">
        <v>678</v>
      </c>
      <c r="C502" s="197">
        <v>8</v>
      </c>
    </row>
    <row r="503" ht="15.75" customHeight="1">
      <c r="A503" s="193"/>
      <c r="B503" s="196" t="s">
        <v>679</v>
      </c>
      <c r="C503" s="197">
        <v>8</v>
      </c>
    </row>
    <row r="504" ht="15.75" customHeight="1">
      <c r="A504" s="193"/>
      <c r="B504" s="196" t="s">
        <v>680</v>
      </c>
      <c r="C504" s="197">
        <v>3</v>
      </c>
    </row>
    <row r="505" ht="15.75" customHeight="1">
      <c r="A505" s="193"/>
      <c r="B505" s="196" t="s">
        <v>681</v>
      </c>
      <c r="C505" s="197">
        <v>20</v>
      </c>
    </row>
    <row r="506" ht="15.75" customHeight="1">
      <c r="A506" s="193"/>
      <c r="B506" s="196" t="s">
        <v>682</v>
      </c>
      <c r="C506" s="197">
        <v>7</v>
      </c>
    </row>
    <row r="507" ht="15.75" customHeight="1">
      <c r="A507" s="193"/>
      <c r="B507" s="196" t="s">
        <v>683</v>
      </c>
      <c r="C507" s="197">
        <v>14</v>
      </c>
    </row>
    <row r="508" ht="15.75" customHeight="1">
      <c r="A508" s="193"/>
      <c r="B508" s="196" t="s">
        <v>684</v>
      </c>
      <c r="C508" s="197">
        <v>8</v>
      </c>
    </row>
    <row r="509" ht="15.75" customHeight="1">
      <c r="A509" s="193"/>
      <c r="B509" s="196" t="s">
        <v>685</v>
      </c>
      <c r="C509" s="197">
        <v>14</v>
      </c>
    </row>
    <row r="510" ht="15.75" customHeight="1">
      <c r="A510" s="193"/>
      <c r="B510" s="196" t="s">
        <v>686</v>
      </c>
      <c r="C510" s="197">
        <v>8</v>
      </c>
    </row>
    <row r="511" ht="15.75" customHeight="1">
      <c r="A511" s="193"/>
      <c r="B511" s="196" t="s">
        <v>687</v>
      </c>
      <c r="C511" s="197">
        <v>6</v>
      </c>
    </row>
    <row r="512" ht="15.75" customHeight="1">
      <c r="A512" s="193"/>
      <c r="B512" s="196" t="s">
        <v>688</v>
      </c>
      <c r="C512" s="197">
        <v>8</v>
      </c>
    </row>
    <row r="513" ht="15.75" customHeight="1">
      <c r="A513" s="193"/>
      <c r="B513" s="196" t="s">
        <v>689</v>
      </c>
      <c r="C513" s="197">
        <v>10</v>
      </c>
    </row>
    <row r="514" ht="15.75" customHeight="1">
      <c r="A514" s="193"/>
      <c r="B514" s="196" t="s">
        <v>690</v>
      </c>
      <c r="C514" s="197">
        <v>17</v>
      </c>
    </row>
    <row r="515" ht="15.75" customHeight="1">
      <c r="A515" s="193"/>
      <c r="B515" s="196" t="s">
        <v>691</v>
      </c>
      <c r="C515" s="197">
        <v>8</v>
      </c>
    </row>
    <row r="516" ht="15.75" customHeight="1">
      <c r="A516" s="193"/>
      <c r="B516" s="196" t="s">
        <v>692</v>
      </c>
      <c r="C516" s="197">
        <v>25</v>
      </c>
    </row>
    <row r="517" ht="15.75" customHeight="1">
      <c r="A517" s="193"/>
      <c r="B517" s="198" t="s">
        <v>693</v>
      </c>
      <c r="C517" s="199">
        <v>12</v>
      </c>
    </row>
    <row r="518" ht="15.75" customHeight="1">
      <c r="A518" s="200"/>
      <c r="B518" s="200"/>
      <c r="C518" s="200"/>
    </row>
    <row r="519" ht="15.75" customHeight="1">
      <c r="A519" s="200"/>
      <c r="B519" s="200"/>
      <c r="C519" s="200"/>
    </row>
    <row r="520" ht="15.75" customHeight="1">
      <c r="A520" s="193"/>
      <c r="B520" s="193" t="s">
        <v>694</v>
      </c>
      <c r="C520" s="200"/>
    </row>
    <row r="521" ht="15.75" customHeight="1">
      <c r="A521" s="200"/>
      <c r="B521" s="200"/>
      <c r="C521" s="200"/>
    </row>
    <row r="522" ht="15.75" customHeight="1">
      <c r="A522" s="193"/>
      <c r="B522" s="193" t="s">
        <v>695</v>
      </c>
      <c r="C522" s="200"/>
    </row>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666666"/>
    <outlinePr applyStyles="0" showOutlineSymbols="1" summaryBelow="1" summaryRight="1"/>
    <pageSetUpPr autoPageBreaks="1" fitToPage="0"/>
  </sheetPr>
  <sheetViews>
    <sheetView showGridLines="0" workbookViewId="0" zoomScale="100">
      <selection activeCell="C13" activeCellId="0" sqref="C13"/>
    </sheetView>
  </sheetViews>
  <sheetFormatPr baseColWidth="10" customHeight="1" defaultColWidth="14.5" defaultRowHeight="15" outlineLevelCol="1"/>
  <cols>
    <col bestFit="1" customWidth="1" min="1" max="1" width="1.5"/>
    <col bestFit="1" customWidth="1" min="2" max="2" width="27.83203125"/>
    <col bestFit="1" customWidth="1" min="3" max="3" width="12.1640625"/>
    <col bestFit="1" customWidth="1" min="4" max="6" outlineLevel="1" width="11.5"/>
    <col bestFit="1" customWidth="1" min="7" max="7" outlineLevel="1" width="14.5"/>
    <col bestFit="1" customWidth="1" min="8" max="8" outlineLevel="1" width="11.33203125"/>
    <col bestFit="1" customWidth="1" min="9" max="9" outlineLevel="1" width="11.83203125"/>
    <col bestFit="1" customWidth="1" min="10" max="15" outlineLevel="1" width="11.5"/>
    <col bestFit="1" customWidth="1" min="16" max="16" width="12.1640625"/>
    <col bestFit="1" customWidth="1" min="17" max="19" outlineLevel="1" width="11.5"/>
    <col bestFit="1" customWidth="1" min="20" max="20" outlineLevel="1" width="12"/>
    <col bestFit="1" customWidth="1" min="21" max="21" outlineLevel="1" width="11.83203125"/>
    <col bestFit="1" customWidth="1" min="22" max="28" outlineLevel="1" width="11.5"/>
    <col bestFit="1" customWidth="1" min="29" max="29" width="13.5"/>
    <col bestFit="1" customWidth="1" min="30" max="41" outlineLevel="1" width="11.5"/>
    <col bestFit="1" customWidth="1" min="42" max="42" width="14.5"/>
    <col bestFit="1" customWidth="1" min="43" max="62" width="11.5"/>
  </cols>
  <sheetData>
    <row r="1" ht="34.5">
      <c r="A1" s="1"/>
      <c r="B1" s="1" t="s">
        <v>0</v>
      </c>
      <c r="C1" s="2"/>
      <c r="D1" s="2"/>
      <c r="E1" s="2"/>
      <c r="F1" s="2"/>
      <c r="G1" s="2"/>
      <c r="H1" s="2"/>
      <c r="I1" s="2"/>
      <c r="J1" s="2"/>
      <c r="K1" s="2"/>
      <c r="L1" s="2"/>
      <c r="M1" s="2"/>
      <c r="N1" s="2"/>
      <c r="O1" s="2"/>
      <c r="P1" s="2"/>
      <c r="Q1" s="2"/>
      <c r="R1" s="2"/>
      <c r="S1" s="2"/>
      <c r="T1" s="2"/>
      <c r="U1" s="2"/>
      <c r="V1" s="2"/>
      <c r="W1" s="2"/>
      <c r="X1" s="2"/>
    </row>
    <row r="2" ht="21.75">
      <c r="A2" s="3"/>
      <c r="B2" s="3" t="s">
        <v>696</v>
      </c>
      <c r="C2" s="2"/>
      <c r="D2" s="2"/>
      <c r="E2" s="2"/>
      <c r="F2" s="2"/>
      <c r="G2" s="2"/>
      <c r="H2" s="2"/>
      <c r="I2" s="2"/>
      <c r="J2" s="2"/>
      <c r="K2" s="2"/>
      <c r="L2" s="2"/>
      <c r="M2" s="2"/>
      <c r="N2" s="2"/>
      <c r="O2" s="2"/>
      <c r="P2" s="2"/>
      <c r="Q2" s="2"/>
      <c r="R2" s="2"/>
      <c r="S2" s="2"/>
      <c r="T2" s="2"/>
      <c r="U2" s="2"/>
      <c r="V2" s="2"/>
      <c r="W2" s="2"/>
      <c r="X2" s="2"/>
    </row>
    <row r="3" ht="7.5" customHeight="1">
      <c r="A3" s="2"/>
      <c r="B3" s="2"/>
      <c r="C3" s="2"/>
      <c r="D3" s="2"/>
      <c r="E3" s="2"/>
      <c r="F3" s="2"/>
      <c r="G3" s="2"/>
      <c r="H3" s="2"/>
      <c r="I3" s="2"/>
      <c r="J3" s="2"/>
      <c r="K3" s="2"/>
      <c r="L3" s="2"/>
      <c r="M3" s="2"/>
      <c r="N3" s="2"/>
      <c r="O3" s="2"/>
      <c r="P3" s="2"/>
      <c r="Q3" s="2"/>
      <c r="R3" s="2"/>
      <c r="S3" s="2"/>
      <c r="T3" s="2"/>
      <c r="U3" s="2"/>
      <c r="V3" s="2"/>
      <c r="W3" s="2"/>
      <c r="X3" s="2"/>
    </row>
    <row r="4" ht="15.75" customHeight="1">
      <c r="A4" s="4"/>
      <c r="B4" s="4"/>
      <c r="C4" s="4"/>
      <c r="D4" s="4"/>
      <c r="E4" s="4"/>
      <c r="F4" s="4"/>
      <c r="G4" s="4"/>
      <c r="H4" s="4"/>
      <c r="I4" s="4"/>
      <c r="J4" s="4"/>
      <c r="K4" s="4"/>
      <c r="L4" s="4"/>
      <c r="M4" s="4"/>
      <c r="N4" s="4"/>
      <c r="O4" s="4"/>
      <c r="P4" s="4"/>
      <c r="Q4" s="4"/>
      <c r="R4" s="4"/>
      <c r="S4" s="4"/>
      <c r="T4" s="4"/>
      <c r="U4" s="4"/>
      <c r="V4" s="4"/>
      <c r="W4" s="4"/>
      <c r="X4" s="4"/>
    </row>
    <row r="5" ht="15.75" customHeight="1">
      <c r="A5" s="185"/>
      <c r="B5" s="185"/>
      <c r="C5" s="57"/>
      <c r="D5" s="57"/>
      <c r="E5" s="201"/>
      <c r="F5" s="57"/>
      <c r="G5" s="23"/>
      <c r="H5" s="23"/>
      <c r="I5" s="23"/>
      <c r="J5" s="23"/>
      <c r="K5" s="57"/>
      <c r="L5" s="57"/>
      <c r="M5" s="57"/>
      <c r="N5" s="57"/>
      <c r="O5" s="57"/>
      <c r="P5" s="57"/>
      <c r="Q5" s="57"/>
      <c r="R5" s="185"/>
      <c r="S5" s="57"/>
      <c r="T5" s="57"/>
      <c r="U5" s="201"/>
      <c r="V5" s="57"/>
      <c r="W5" s="57"/>
      <c r="X5" s="57"/>
    </row>
    <row r="6" ht="15.75" customHeight="1">
      <c r="A6" s="202"/>
      <c r="B6" s="202" t="s">
        <v>697</v>
      </c>
      <c r="C6" s="12"/>
      <c r="D6" s="12"/>
      <c r="E6" s="12"/>
      <c r="F6" s="57"/>
      <c r="G6" s="23"/>
      <c r="H6" s="23"/>
      <c r="I6" s="23"/>
      <c r="J6" s="23"/>
      <c r="K6" s="57"/>
      <c r="L6" s="57"/>
      <c r="M6" s="57"/>
      <c r="N6" s="57"/>
      <c r="O6" s="57"/>
      <c r="P6" s="57"/>
      <c r="Q6" s="57"/>
      <c r="R6" s="57"/>
      <c r="S6" s="57"/>
      <c r="T6" s="57"/>
      <c r="U6" s="201"/>
      <c r="V6" s="57"/>
      <c r="W6" s="57"/>
      <c r="X6" s="57"/>
    </row>
    <row r="7" ht="15.75" customHeight="1">
      <c r="A7" s="57"/>
      <c r="B7" s="151" t="s">
        <v>698</v>
      </c>
      <c r="C7" s="117"/>
      <c r="D7" s="105"/>
      <c r="F7" s="57"/>
      <c r="G7" s="23"/>
      <c r="H7" s="23"/>
      <c r="I7" s="23"/>
      <c r="J7" s="23"/>
      <c r="K7" s="57"/>
      <c r="L7" s="57"/>
      <c r="M7" s="57"/>
      <c r="N7" s="57"/>
      <c r="O7" s="57"/>
      <c r="P7" s="57"/>
      <c r="Q7" s="57"/>
      <c r="R7" s="57"/>
      <c r="S7" s="57"/>
      <c r="T7" s="57"/>
      <c r="U7" s="203"/>
      <c r="V7" s="57"/>
      <c r="W7" s="57"/>
      <c r="X7" s="57"/>
    </row>
    <row r="8" ht="15.75" hidden="1" customHeight="1">
      <c r="A8" s="57"/>
      <c r="B8" s="105" t="s">
        <v>699</v>
      </c>
      <c r="C8" s="204"/>
      <c r="D8" s="105"/>
      <c r="F8" s="57"/>
      <c r="G8" s="23"/>
      <c r="H8" s="23"/>
      <c r="I8" s="23"/>
      <c r="J8" s="23"/>
      <c r="K8" s="57"/>
      <c r="L8" s="57"/>
      <c r="M8" s="57"/>
      <c r="N8" s="57"/>
      <c r="O8" s="57"/>
      <c r="P8" s="57"/>
      <c r="Q8" s="57"/>
      <c r="R8" s="57"/>
      <c r="S8" s="57"/>
      <c r="T8" s="57"/>
      <c r="U8" s="203"/>
      <c r="V8" s="57"/>
      <c r="W8" s="57"/>
      <c r="X8" s="57"/>
    </row>
    <row r="9" ht="15.75" hidden="1" customHeight="1">
      <c r="A9" s="57"/>
      <c r="B9" s="105" t="s">
        <v>700</v>
      </c>
      <c r="C9" s="204">
        <f>+C7+C8</f>
        <v>0</v>
      </c>
      <c r="D9" s="105"/>
      <c r="F9" s="57"/>
      <c r="G9" s="23"/>
      <c r="H9" s="23"/>
      <c r="I9" s="23"/>
      <c r="J9" s="23"/>
      <c r="K9" s="57"/>
      <c r="L9" s="57"/>
      <c r="M9" s="57"/>
      <c r="N9" s="57"/>
      <c r="O9" s="57"/>
      <c r="P9" s="57"/>
      <c r="Q9" s="57"/>
      <c r="R9" s="57"/>
      <c r="S9" s="57"/>
      <c r="T9" s="57"/>
      <c r="U9" s="203"/>
      <c r="V9" s="57"/>
      <c r="W9" s="57"/>
      <c r="X9" s="57"/>
    </row>
    <row r="10" ht="15.75" hidden="1" customHeight="1">
      <c r="A10" s="57"/>
      <c r="B10" s="105" t="s">
        <v>52</v>
      </c>
      <c r="C10" s="204"/>
      <c r="D10" s="105"/>
      <c r="F10" s="57"/>
      <c r="G10" s="23"/>
      <c r="H10" s="23"/>
      <c r="I10" s="23"/>
      <c r="J10" s="23"/>
      <c r="K10" s="57"/>
      <c r="L10" s="57"/>
      <c r="M10" s="57"/>
      <c r="N10" s="57"/>
      <c r="O10" s="57"/>
      <c r="P10" s="57"/>
      <c r="Q10" s="57"/>
      <c r="R10" s="57"/>
      <c r="S10" s="57"/>
      <c r="T10" s="57"/>
      <c r="U10" s="203"/>
      <c r="V10" s="57"/>
      <c r="W10" s="57"/>
      <c r="X10" s="57"/>
    </row>
    <row r="11" ht="15.75" hidden="1" customHeight="1">
      <c r="A11" s="57"/>
      <c r="B11" s="105" t="s">
        <v>701</v>
      </c>
      <c r="C11" s="204">
        <f>C9</f>
        <v>0</v>
      </c>
      <c r="D11" s="105"/>
      <c r="F11" s="57"/>
      <c r="G11" s="23"/>
      <c r="H11" s="23"/>
      <c r="I11" s="23"/>
      <c r="J11" s="23"/>
      <c r="K11" s="57"/>
      <c r="L11" s="57"/>
      <c r="M11" s="57"/>
      <c r="N11" s="201"/>
      <c r="O11" s="57"/>
      <c r="P11" s="57"/>
      <c r="Q11" s="57"/>
      <c r="R11" s="57"/>
      <c r="S11" s="57"/>
      <c r="T11" s="57"/>
      <c r="U11" s="203"/>
      <c r="V11" s="57"/>
      <c r="W11" s="57"/>
      <c r="X11" s="57"/>
    </row>
    <row r="12" ht="15.75" customHeight="1">
      <c r="A12" s="57"/>
      <c r="B12" s="105" t="s">
        <v>702</v>
      </c>
      <c r="C12" s="205"/>
      <c r="D12" s="105"/>
      <c r="F12" s="57"/>
      <c r="G12" s="23"/>
      <c r="H12" s="23"/>
      <c r="I12" s="23"/>
      <c r="J12" s="23"/>
      <c r="K12" s="57"/>
      <c r="L12" s="57"/>
      <c r="M12" s="57"/>
      <c r="N12" s="57"/>
      <c r="O12" s="57"/>
      <c r="P12" s="57"/>
      <c r="Q12" s="57"/>
      <c r="R12" s="57"/>
      <c r="S12" s="57"/>
      <c r="T12" s="57"/>
      <c r="U12" s="206"/>
      <c r="V12" s="57"/>
      <c r="W12" s="57"/>
      <c r="X12" s="57"/>
    </row>
    <row r="13" ht="15.75" customHeight="1">
      <c r="A13" s="57"/>
      <c r="B13" s="105" t="s">
        <v>703</v>
      </c>
      <c r="C13" s="207"/>
      <c r="D13" s="105"/>
      <c r="F13" s="57"/>
      <c r="G13" s="23"/>
      <c r="H13" s="23"/>
      <c r="I13" s="23"/>
      <c r="J13" s="23"/>
      <c r="K13" s="57"/>
      <c r="L13" s="57"/>
      <c r="M13" s="57"/>
      <c r="N13" s="57"/>
      <c r="O13" s="57"/>
      <c r="P13" s="57"/>
      <c r="Q13" s="57"/>
      <c r="R13" s="57"/>
      <c r="S13" s="57"/>
      <c r="T13" s="57"/>
      <c r="U13" s="208"/>
      <c r="V13" s="57"/>
      <c r="W13" s="57"/>
      <c r="X13" s="57"/>
    </row>
    <row r="14" ht="15.75" customHeight="1">
      <c r="A14" s="57"/>
      <c r="B14" s="105" t="s">
        <v>704</v>
      </c>
      <c r="C14" s="209" t="s">
        <v>72</v>
      </c>
      <c r="D14" s="105" t="s">
        <v>705</v>
      </c>
      <c r="F14" s="57"/>
      <c r="G14" s="23"/>
      <c r="H14" s="23"/>
      <c r="I14" s="23"/>
      <c r="J14" s="23"/>
      <c r="K14" s="57"/>
      <c r="L14" s="57"/>
      <c r="M14" s="57"/>
      <c r="N14" s="57"/>
      <c r="O14" s="57"/>
      <c r="P14" s="57"/>
      <c r="Q14" s="57"/>
      <c r="R14" s="57"/>
      <c r="S14" s="57"/>
      <c r="T14" s="57"/>
      <c r="U14" s="210"/>
      <c r="V14" s="57"/>
      <c r="W14" s="57"/>
      <c r="X14" s="57"/>
    </row>
    <row r="15" ht="15.75" customHeight="1">
      <c r="A15" s="57"/>
      <c r="B15" s="108" t="s">
        <v>706</v>
      </c>
      <c r="C15" s="211">
        <f>+((C12*100)/100+1)^(1/12)</f>
        <v>1</v>
      </c>
      <c r="D15" s="105"/>
      <c r="F15" s="57"/>
      <c r="G15" s="23"/>
      <c r="H15" s="23"/>
      <c r="I15" s="23"/>
      <c r="J15" s="23"/>
      <c r="K15" s="57"/>
      <c r="L15" s="57"/>
      <c r="M15" s="57"/>
      <c r="N15" s="57"/>
      <c r="O15" s="57"/>
      <c r="P15" s="57"/>
      <c r="Q15" s="57"/>
      <c r="R15" s="57"/>
      <c r="S15" s="57"/>
      <c r="T15" s="57"/>
      <c r="U15" s="212"/>
      <c r="V15" s="57"/>
      <c r="W15" s="57"/>
      <c r="X15" s="57"/>
    </row>
    <row r="16" ht="15.75" customHeight="1">
      <c r="A16" s="185"/>
      <c r="B16" s="185" t="s">
        <v>707</v>
      </c>
      <c r="C16" s="213" t="e">
        <f>+(C11*(C15^C13))/((C15^C13)-1)*(C15-1)</f>
        <v>#DIV/0!</v>
      </c>
      <c r="D16" s="57"/>
      <c r="F16" s="57"/>
      <c r="G16" s="23"/>
      <c r="H16" s="23"/>
      <c r="I16" s="23"/>
      <c r="J16" s="23"/>
      <c r="K16" s="57"/>
      <c r="L16" s="57"/>
      <c r="M16" s="57"/>
      <c r="N16" s="57"/>
      <c r="O16" s="57"/>
      <c r="P16" s="57"/>
      <c r="Q16" s="57"/>
      <c r="R16" s="185"/>
      <c r="S16" s="57"/>
      <c r="T16" s="57"/>
      <c r="U16" s="213"/>
      <c r="V16" s="57"/>
      <c r="W16" s="185"/>
      <c r="X16" s="57"/>
    </row>
    <row r="17" ht="15.75" customHeight="1">
      <c r="A17" s="57"/>
      <c r="B17" s="57"/>
      <c r="C17" s="57"/>
      <c r="D17" s="57"/>
      <c r="E17" s="208"/>
      <c r="F17" s="57"/>
      <c r="G17" s="57"/>
      <c r="H17" s="57"/>
      <c r="I17" s="57"/>
      <c r="J17" s="57"/>
      <c r="K17" s="57"/>
      <c r="L17" s="57"/>
      <c r="M17" s="57"/>
      <c r="N17" s="57"/>
      <c r="O17" s="57"/>
      <c r="P17" s="57"/>
      <c r="Q17" s="57"/>
      <c r="R17" s="57"/>
      <c r="S17" s="57"/>
      <c r="T17" s="57"/>
      <c r="U17" s="57"/>
      <c r="V17" s="57"/>
      <c r="W17" s="57"/>
      <c r="X17" s="57"/>
    </row>
    <row r="18" ht="15.75" customHeight="1">
      <c r="A18" s="57"/>
      <c r="B18" s="57"/>
      <c r="C18" s="57"/>
      <c r="D18" s="57"/>
      <c r="E18" s="208"/>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214"/>
    </row>
    <row r="19" ht="15.75" customHeight="1">
      <c r="D19" s="215"/>
      <c r="E19" s="215"/>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214"/>
    </row>
    <row r="20" ht="15.75" customHeight="1">
      <c r="A20" s="216"/>
      <c r="B20" s="216" t="s">
        <v>708</v>
      </c>
      <c r="C20" s="12"/>
      <c r="D20" s="217" t="s">
        <v>71</v>
      </c>
      <c r="E20" s="217" t="s">
        <v>72</v>
      </c>
      <c r="F20" s="217" t="s">
        <v>73</v>
      </c>
      <c r="G20" s="217" t="s">
        <v>74</v>
      </c>
      <c r="H20" s="217" t="s">
        <v>75</v>
      </c>
      <c r="I20" s="217" t="s">
        <v>76</v>
      </c>
      <c r="J20" s="217" t="s">
        <v>77</v>
      </c>
      <c r="K20" s="217" t="s">
        <v>78</v>
      </c>
      <c r="L20" s="217" t="s">
        <v>79</v>
      </c>
      <c r="M20" s="217" t="s">
        <v>80</v>
      </c>
      <c r="N20" s="217" t="s">
        <v>81</v>
      </c>
      <c r="O20" s="217" t="s">
        <v>82</v>
      </c>
      <c r="P20" s="218" t="s">
        <v>28</v>
      </c>
      <c r="Q20" s="217" t="s">
        <v>709</v>
      </c>
      <c r="R20" s="217" t="s">
        <v>710</v>
      </c>
      <c r="S20" s="217" t="s">
        <v>711</v>
      </c>
      <c r="T20" s="217" t="s">
        <v>712</v>
      </c>
      <c r="U20" s="217" t="s">
        <v>713</v>
      </c>
      <c r="V20" s="217" t="s">
        <v>714</v>
      </c>
      <c r="W20" s="217" t="s">
        <v>715</v>
      </c>
      <c r="X20" s="217" t="s">
        <v>716</v>
      </c>
      <c r="Y20" s="217" t="s">
        <v>717</v>
      </c>
      <c r="Z20" s="217" t="s">
        <v>718</v>
      </c>
      <c r="AA20" s="217" t="s">
        <v>719</v>
      </c>
      <c r="AB20" s="217" t="s">
        <v>720</v>
      </c>
      <c r="AC20" s="218" t="s">
        <v>29</v>
      </c>
      <c r="AD20" s="217" t="s">
        <v>721</v>
      </c>
      <c r="AE20" s="217" t="s">
        <v>722</v>
      </c>
      <c r="AF20" s="217" t="s">
        <v>723</v>
      </c>
      <c r="AG20" s="217" t="s">
        <v>724</v>
      </c>
      <c r="AH20" s="217" t="s">
        <v>725</v>
      </c>
      <c r="AI20" s="217" t="s">
        <v>726</v>
      </c>
      <c r="AJ20" s="217" t="s">
        <v>727</v>
      </c>
      <c r="AK20" s="217" t="s">
        <v>728</v>
      </c>
      <c r="AL20" s="217" t="s">
        <v>729</v>
      </c>
      <c r="AM20" s="217" t="s">
        <v>730</v>
      </c>
      <c r="AN20" s="217" t="s">
        <v>731</v>
      </c>
      <c r="AO20" s="217" t="s">
        <v>732</v>
      </c>
      <c r="AP20" s="218" t="s">
        <v>53</v>
      </c>
      <c r="AQ20" s="217"/>
      <c r="AR20" s="217"/>
      <c r="AS20" s="217"/>
      <c r="AT20" s="217"/>
      <c r="AU20" s="217"/>
      <c r="AV20" s="217"/>
      <c r="AW20" s="217"/>
      <c r="AX20" s="217"/>
      <c r="AY20" s="217"/>
      <c r="AZ20" s="217"/>
      <c r="BA20" s="217"/>
      <c r="BB20" s="217"/>
      <c r="BC20" s="217"/>
      <c r="BD20" s="217"/>
      <c r="BE20" s="217"/>
      <c r="BF20" s="217"/>
      <c r="BG20" s="217"/>
      <c r="BH20" s="217"/>
      <c r="BI20" s="217"/>
      <c r="BJ20" s="219"/>
    </row>
    <row r="21" ht="15.75" hidden="1" customHeight="1">
      <c r="A21" s="220"/>
      <c r="B21" s="220"/>
      <c r="C21" s="220"/>
      <c r="D21" s="221"/>
      <c r="E21" s="221"/>
      <c r="F21" s="221"/>
      <c r="G21" s="221"/>
      <c r="H21" s="221"/>
      <c r="I21" s="221"/>
      <c r="J21" s="221"/>
      <c r="K21" s="221"/>
      <c r="L21" s="221"/>
      <c r="M21" s="221"/>
      <c r="N21" s="221"/>
      <c r="O21" s="221"/>
      <c r="P21" s="222"/>
      <c r="Q21" s="221"/>
      <c r="R21" s="221"/>
      <c r="S21" s="221"/>
      <c r="T21" s="221"/>
      <c r="U21" s="221"/>
      <c r="V21" s="221"/>
      <c r="W21" s="221"/>
      <c r="X21" s="221"/>
      <c r="Y21" s="221"/>
      <c r="Z21" s="221"/>
      <c r="AA21" s="221"/>
      <c r="AB21" s="221"/>
      <c r="AC21" s="222"/>
      <c r="AD21" s="221"/>
      <c r="AE21" s="221"/>
      <c r="AF21" s="221"/>
      <c r="AG21" s="221"/>
      <c r="AH21" s="221"/>
      <c r="AI21" s="221"/>
      <c r="AJ21" s="221"/>
      <c r="AK21" s="221"/>
      <c r="AL21" s="221"/>
      <c r="AM21" s="221"/>
      <c r="AN21" s="221"/>
      <c r="AO21" s="221"/>
      <c r="AP21" s="222"/>
      <c r="AQ21" s="221"/>
      <c r="AR21" s="221"/>
      <c r="AS21" s="221"/>
      <c r="AT21" s="221"/>
      <c r="AU21" s="221"/>
      <c r="AV21" s="221"/>
      <c r="AW21" s="221"/>
      <c r="AX21" s="221"/>
      <c r="AY21" s="221"/>
      <c r="AZ21" s="221"/>
      <c r="BA21" s="221"/>
      <c r="BB21" s="221"/>
      <c r="BC21" s="222"/>
      <c r="BD21" s="221"/>
      <c r="BE21" s="221"/>
      <c r="BF21" s="221"/>
      <c r="BG21" s="221"/>
      <c r="BH21" s="221"/>
      <c r="BI21" s="221"/>
      <c r="BJ21" s="223"/>
    </row>
    <row r="22" ht="15.75" customHeight="1">
      <c r="A22" s="224"/>
      <c r="B22" s="224" t="s">
        <v>733</v>
      </c>
      <c r="C22" s="224"/>
      <c r="D22" s="225">
        <f t="shared" ref="D22:O22" si="38">IF(D20=$C$14,$C$11,0)</f>
        <v>0</v>
      </c>
      <c r="E22" s="225">
        <f t="shared" si="38"/>
        <v>0</v>
      </c>
      <c r="F22" s="225">
        <f t="shared" si="38"/>
        <v>0</v>
      </c>
      <c r="G22" s="225">
        <f t="shared" si="38"/>
        <v>0</v>
      </c>
      <c r="H22" s="225">
        <f t="shared" si="38"/>
        <v>0</v>
      </c>
      <c r="I22" s="225">
        <f t="shared" si="38"/>
        <v>0</v>
      </c>
      <c r="J22" s="225">
        <f t="shared" si="38"/>
        <v>0</v>
      </c>
      <c r="K22" s="225">
        <f t="shared" si="38"/>
        <v>0</v>
      </c>
      <c r="L22" s="225">
        <f t="shared" si="38"/>
        <v>0</v>
      </c>
      <c r="M22" s="225">
        <f t="shared" si="38"/>
        <v>0</v>
      </c>
      <c r="N22" s="225">
        <f t="shared" si="38"/>
        <v>0</v>
      </c>
      <c r="O22" s="225">
        <f t="shared" si="38"/>
        <v>0</v>
      </c>
      <c r="P22" s="226"/>
      <c r="Q22" s="225">
        <f t="shared" ref="Q22:AB22" si="39">IF(Q20=$C$14,$C$11,0)</f>
        <v>0</v>
      </c>
      <c r="R22" s="225">
        <f t="shared" si="39"/>
        <v>0</v>
      </c>
      <c r="S22" s="225">
        <f t="shared" si="39"/>
        <v>0</v>
      </c>
      <c r="T22" s="225">
        <f t="shared" si="39"/>
        <v>0</v>
      </c>
      <c r="U22" s="225">
        <f t="shared" si="39"/>
        <v>0</v>
      </c>
      <c r="V22" s="225">
        <f t="shared" si="39"/>
        <v>0</v>
      </c>
      <c r="W22" s="225">
        <f t="shared" si="39"/>
        <v>0</v>
      </c>
      <c r="X22" s="225">
        <f t="shared" si="39"/>
        <v>0</v>
      </c>
      <c r="Y22" s="225">
        <f t="shared" si="39"/>
        <v>0</v>
      </c>
      <c r="Z22" s="225">
        <f t="shared" si="39"/>
        <v>0</v>
      </c>
      <c r="AA22" s="225">
        <f t="shared" si="39"/>
        <v>0</v>
      </c>
      <c r="AB22" s="225">
        <f t="shared" si="39"/>
        <v>0</v>
      </c>
      <c r="AC22" s="226"/>
      <c r="AD22" s="225">
        <f t="shared" ref="AD22:AO22" si="40">IF(AD20=$C$14,$C$11,0)</f>
        <v>0</v>
      </c>
      <c r="AE22" s="225">
        <f t="shared" si="40"/>
        <v>0</v>
      </c>
      <c r="AF22" s="225">
        <f t="shared" si="40"/>
        <v>0</v>
      </c>
      <c r="AG22" s="225">
        <f t="shared" si="40"/>
        <v>0</v>
      </c>
      <c r="AH22" s="225">
        <f t="shared" si="40"/>
        <v>0</v>
      </c>
      <c r="AI22" s="225">
        <f t="shared" si="40"/>
        <v>0</v>
      </c>
      <c r="AJ22" s="225">
        <f t="shared" si="40"/>
        <v>0</v>
      </c>
      <c r="AK22" s="225">
        <f t="shared" si="40"/>
        <v>0</v>
      </c>
      <c r="AL22" s="225">
        <f t="shared" si="40"/>
        <v>0</v>
      </c>
      <c r="AM22" s="225">
        <f t="shared" si="40"/>
        <v>0</v>
      </c>
      <c r="AN22" s="225">
        <f t="shared" si="40"/>
        <v>0</v>
      </c>
      <c r="AO22" s="225">
        <f t="shared" si="40"/>
        <v>0</v>
      </c>
      <c r="AP22" s="226"/>
      <c r="AQ22" s="227"/>
      <c r="AR22" s="227"/>
      <c r="AS22" s="227"/>
      <c r="AT22" s="227"/>
      <c r="AU22" s="227"/>
      <c r="AV22" s="227"/>
      <c r="AW22" s="227"/>
      <c r="AX22" s="227"/>
      <c r="AY22" s="227"/>
      <c r="AZ22" s="227"/>
      <c r="BA22" s="227"/>
      <c r="BB22" s="227"/>
      <c r="BC22" s="228"/>
      <c r="BD22" s="227"/>
      <c r="BE22" s="227"/>
      <c r="BF22" s="227"/>
      <c r="BG22" s="227"/>
      <c r="BH22" s="227"/>
      <c r="BI22" s="227"/>
      <c r="BJ22" s="229"/>
    </row>
    <row r="23" ht="15.75" customHeight="1">
      <c r="A23" s="230"/>
      <c r="B23" s="231" t="s">
        <v>734</v>
      </c>
      <c r="C23" s="232"/>
      <c r="D23" s="233">
        <f>IF(C23&lt;0,0,IF(D22=0,0,$C$11))</f>
        <v>0</v>
      </c>
      <c r="E23" s="233">
        <f t="shared" ref="E23:O23" si="41">IF(D23&lt;0,0,IF(E22=0,D23-D24,$C$11))</f>
        <v>0</v>
      </c>
      <c r="F23" s="233">
        <f t="shared" si="41"/>
        <v>0</v>
      </c>
      <c r="G23" s="233">
        <f t="shared" si="41"/>
        <v>0</v>
      </c>
      <c r="H23" s="233">
        <f t="shared" si="41"/>
        <v>0</v>
      </c>
      <c r="I23" s="233">
        <f t="shared" si="41"/>
        <v>0</v>
      </c>
      <c r="J23" s="233">
        <f t="shared" si="41"/>
        <v>0</v>
      </c>
      <c r="K23" s="233">
        <f t="shared" si="41"/>
        <v>0</v>
      </c>
      <c r="L23" s="233">
        <f t="shared" si="41"/>
        <v>0</v>
      </c>
      <c r="M23" s="233">
        <f t="shared" si="41"/>
        <v>0</v>
      </c>
      <c r="N23" s="233">
        <f t="shared" si="41"/>
        <v>0</v>
      </c>
      <c r="O23" s="233">
        <f t="shared" si="41"/>
        <v>0</v>
      </c>
      <c r="P23" s="234">
        <f>+O23-O24</f>
        <v>0</v>
      </c>
      <c r="Q23" s="233">
        <f>IF(O23&lt;0,0,IF(Q22=0,O23-O24,$C$11))</f>
        <v>0</v>
      </c>
      <c r="R23" s="233">
        <f t="shared" ref="R23:AB23" si="42">IF(Q23&lt;0,0,IF(R22=0,Q23-Q24,$C$11))</f>
        <v>0</v>
      </c>
      <c r="S23" s="233">
        <f t="shared" si="42"/>
        <v>0</v>
      </c>
      <c r="T23" s="233">
        <f t="shared" si="42"/>
        <v>0</v>
      </c>
      <c r="U23" s="233">
        <f t="shared" si="42"/>
        <v>0</v>
      </c>
      <c r="V23" s="233">
        <f t="shared" si="42"/>
        <v>0</v>
      </c>
      <c r="W23" s="233">
        <f t="shared" si="42"/>
        <v>0</v>
      </c>
      <c r="X23" s="233">
        <f t="shared" si="42"/>
        <v>0</v>
      </c>
      <c r="Y23" s="233">
        <f t="shared" si="42"/>
        <v>0</v>
      </c>
      <c r="Z23" s="233">
        <f t="shared" si="42"/>
        <v>0</v>
      </c>
      <c r="AA23" s="233">
        <f t="shared" si="42"/>
        <v>0</v>
      </c>
      <c r="AB23" s="233">
        <f t="shared" si="42"/>
        <v>0</v>
      </c>
      <c r="AC23" s="234">
        <f>+AB23-AB24</f>
        <v>0</v>
      </c>
      <c r="AD23" s="233">
        <f>IF(AB23&lt;0,0,IF(AD22=0,AB23-AB24,$C$11))</f>
        <v>0</v>
      </c>
      <c r="AE23" s="233">
        <f t="shared" ref="AE23:AO23" si="43">IF(AD23&lt;0,0,IF(AE22=0,AD23-AD24,$C$11))</f>
        <v>0</v>
      </c>
      <c r="AF23" s="233">
        <f t="shared" si="43"/>
        <v>0</v>
      </c>
      <c r="AG23" s="233">
        <f t="shared" si="43"/>
        <v>0</v>
      </c>
      <c r="AH23" s="233">
        <f t="shared" si="43"/>
        <v>0</v>
      </c>
      <c r="AI23" s="233">
        <f t="shared" si="43"/>
        <v>0</v>
      </c>
      <c r="AJ23" s="233">
        <f t="shared" si="43"/>
        <v>0</v>
      </c>
      <c r="AK23" s="233">
        <f t="shared" si="43"/>
        <v>0</v>
      </c>
      <c r="AL23" s="233">
        <f t="shared" si="43"/>
        <v>0</v>
      </c>
      <c r="AM23" s="233">
        <f t="shared" si="43"/>
        <v>0</v>
      </c>
      <c r="AN23" s="233">
        <f t="shared" si="43"/>
        <v>0</v>
      </c>
      <c r="AO23" s="233">
        <f t="shared" si="43"/>
        <v>0</v>
      </c>
      <c r="AP23" s="235">
        <f>+AO23-AO24</f>
        <v>0</v>
      </c>
      <c r="AQ23" s="236"/>
      <c r="AR23" s="236"/>
      <c r="AS23" s="236"/>
      <c r="AT23" s="236"/>
      <c r="AU23" s="236"/>
      <c r="AV23" s="236"/>
      <c r="AW23" s="236"/>
      <c r="AX23" s="236"/>
      <c r="AY23" s="236"/>
      <c r="AZ23" s="236"/>
      <c r="BA23" s="236"/>
      <c r="BB23" s="236"/>
      <c r="BC23" s="236"/>
      <c r="BD23" s="236"/>
      <c r="BE23" s="236"/>
      <c r="BF23" s="236"/>
      <c r="BG23" s="236"/>
      <c r="BH23" s="236"/>
      <c r="BI23" s="236"/>
      <c r="BJ23" s="237"/>
    </row>
    <row r="24" ht="15.75" customHeight="1">
      <c r="A24" s="57"/>
      <c r="B24" s="105" t="s">
        <v>735</v>
      </c>
      <c r="C24" s="57"/>
      <c r="D24" s="238">
        <f t="shared" ref="D24:O24" si="44">+IF(D27-D25&gt;D23,D23,D27-D25)</f>
        <v>0</v>
      </c>
      <c r="E24" s="238">
        <f t="shared" si="44"/>
        <v>0</v>
      </c>
      <c r="F24" s="238">
        <f t="shared" si="44"/>
        <v>0</v>
      </c>
      <c r="G24" s="238">
        <f t="shared" si="44"/>
        <v>0</v>
      </c>
      <c r="H24" s="238">
        <f t="shared" si="44"/>
        <v>0</v>
      </c>
      <c r="I24" s="238">
        <f t="shared" si="44"/>
        <v>0</v>
      </c>
      <c r="J24" s="238">
        <f t="shared" si="44"/>
        <v>0</v>
      </c>
      <c r="K24" s="238">
        <f t="shared" si="44"/>
        <v>0</v>
      </c>
      <c r="L24" s="238">
        <f t="shared" si="44"/>
        <v>0</v>
      </c>
      <c r="M24" s="238">
        <f t="shared" si="44"/>
        <v>0</v>
      </c>
      <c r="N24" s="238">
        <f t="shared" si="44"/>
        <v>0</v>
      </c>
      <c r="O24" s="238">
        <f t="shared" si="44"/>
        <v>0</v>
      </c>
      <c r="P24" s="239">
        <f t="shared" ref="P24:P27" si="45">SUM(D24:O24)</f>
        <v>0</v>
      </c>
      <c r="Q24" s="238">
        <f t="shared" ref="Q24:AB24" si="46">+IF(Q27-Q25&gt;Q23,Q23,Q27-Q25)</f>
        <v>0</v>
      </c>
      <c r="R24" s="238">
        <f t="shared" si="46"/>
        <v>0</v>
      </c>
      <c r="S24" s="238">
        <f t="shared" si="46"/>
        <v>0</v>
      </c>
      <c r="T24" s="238">
        <f t="shared" si="46"/>
        <v>0</v>
      </c>
      <c r="U24" s="238">
        <f t="shared" si="46"/>
        <v>0</v>
      </c>
      <c r="V24" s="238">
        <f t="shared" si="46"/>
        <v>0</v>
      </c>
      <c r="W24" s="238">
        <f t="shared" si="46"/>
        <v>0</v>
      </c>
      <c r="X24" s="238">
        <f t="shared" si="46"/>
        <v>0</v>
      </c>
      <c r="Y24" s="238">
        <f t="shared" si="46"/>
        <v>0</v>
      </c>
      <c r="Z24" s="238">
        <f t="shared" si="46"/>
        <v>0</v>
      </c>
      <c r="AA24" s="238">
        <f t="shared" si="46"/>
        <v>0</v>
      </c>
      <c r="AB24" s="238">
        <f t="shared" si="46"/>
        <v>0</v>
      </c>
      <c r="AC24" s="239">
        <f t="shared" ref="AC24:AC27" si="47">SUM(Q24:AB24)</f>
        <v>0</v>
      </c>
      <c r="AD24" s="238">
        <f t="shared" ref="AD24:AO24" si="48">+IF(AD27-AD25&gt;AD23,AD23,AD27-AD25)</f>
        <v>0</v>
      </c>
      <c r="AE24" s="238">
        <f t="shared" si="48"/>
        <v>0</v>
      </c>
      <c r="AF24" s="238">
        <f t="shared" si="48"/>
        <v>0</v>
      </c>
      <c r="AG24" s="238">
        <f t="shared" si="48"/>
        <v>0</v>
      </c>
      <c r="AH24" s="238">
        <f t="shared" si="48"/>
        <v>0</v>
      </c>
      <c r="AI24" s="238">
        <f t="shared" si="48"/>
        <v>0</v>
      </c>
      <c r="AJ24" s="238">
        <f t="shared" si="48"/>
        <v>0</v>
      </c>
      <c r="AK24" s="238">
        <f t="shared" si="48"/>
        <v>0</v>
      </c>
      <c r="AL24" s="238">
        <f t="shared" si="48"/>
        <v>0</v>
      </c>
      <c r="AM24" s="238">
        <f t="shared" si="48"/>
        <v>0</v>
      </c>
      <c r="AN24" s="238">
        <f t="shared" si="48"/>
        <v>0</v>
      </c>
      <c r="AO24" s="238">
        <f t="shared" si="48"/>
        <v>0</v>
      </c>
      <c r="AP24" s="240">
        <f t="shared" ref="AP24:AP27" si="49">SUM(AD24:AO24)</f>
        <v>0</v>
      </c>
      <c r="AQ24" s="241"/>
      <c r="AR24" s="57"/>
      <c r="AS24" s="57"/>
      <c r="AT24" s="57"/>
      <c r="AU24" s="57"/>
      <c r="AV24" s="57"/>
      <c r="AW24" s="57"/>
      <c r="AX24" s="57"/>
      <c r="AY24" s="57"/>
      <c r="AZ24" s="57"/>
      <c r="BA24" s="57"/>
      <c r="BB24" s="57"/>
      <c r="BC24" s="57"/>
      <c r="BD24" s="57"/>
      <c r="BE24" s="57"/>
      <c r="BF24" s="57"/>
      <c r="BG24" s="57"/>
      <c r="BH24" s="57"/>
      <c r="BI24" s="57"/>
      <c r="BJ24" s="214"/>
    </row>
    <row r="25" ht="15.75" customHeight="1">
      <c r="A25" s="57"/>
      <c r="B25" s="105" t="s">
        <v>736</v>
      </c>
      <c r="C25" s="57"/>
      <c r="D25" s="238">
        <f t="shared" ref="D25:O25" si="50">+D23*$C$12/12</f>
        <v>0</v>
      </c>
      <c r="E25" s="238">
        <f t="shared" si="50"/>
        <v>0</v>
      </c>
      <c r="F25" s="238">
        <f t="shared" si="50"/>
        <v>0</v>
      </c>
      <c r="G25" s="238">
        <f t="shared" si="50"/>
        <v>0</v>
      </c>
      <c r="H25" s="238">
        <f t="shared" si="50"/>
        <v>0</v>
      </c>
      <c r="I25" s="238">
        <f t="shared" si="50"/>
        <v>0</v>
      </c>
      <c r="J25" s="238">
        <f t="shared" si="50"/>
        <v>0</v>
      </c>
      <c r="K25" s="238">
        <f t="shared" si="50"/>
        <v>0</v>
      </c>
      <c r="L25" s="238">
        <f t="shared" si="50"/>
        <v>0</v>
      </c>
      <c r="M25" s="238">
        <f t="shared" si="50"/>
        <v>0</v>
      </c>
      <c r="N25" s="238">
        <f t="shared" si="50"/>
        <v>0</v>
      </c>
      <c r="O25" s="238">
        <f t="shared" si="50"/>
        <v>0</v>
      </c>
      <c r="P25" s="239">
        <f t="shared" si="45"/>
        <v>0</v>
      </c>
      <c r="Q25" s="238">
        <f t="shared" ref="Q25:AB25" si="51">+Q23*$C$12/12</f>
        <v>0</v>
      </c>
      <c r="R25" s="238">
        <f t="shared" si="51"/>
        <v>0</v>
      </c>
      <c r="S25" s="238">
        <f t="shared" si="51"/>
        <v>0</v>
      </c>
      <c r="T25" s="238">
        <f t="shared" si="51"/>
        <v>0</v>
      </c>
      <c r="U25" s="238">
        <f t="shared" si="51"/>
        <v>0</v>
      </c>
      <c r="V25" s="238">
        <f t="shared" si="51"/>
        <v>0</v>
      </c>
      <c r="W25" s="238">
        <f t="shared" si="51"/>
        <v>0</v>
      </c>
      <c r="X25" s="238">
        <f t="shared" si="51"/>
        <v>0</v>
      </c>
      <c r="Y25" s="238">
        <f t="shared" si="51"/>
        <v>0</v>
      </c>
      <c r="Z25" s="238">
        <f t="shared" si="51"/>
        <v>0</v>
      </c>
      <c r="AA25" s="238">
        <f t="shared" si="51"/>
        <v>0</v>
      </c>
      <c r="AB25" s="238">
        <f t="shared" si="51"/>
        <v>0</v>
      </c>
      <c r="AC25" s="239">
        <f t="shared" si="47"/>
        <v>0</v>
      </c>
      <c r="AD25" s="238">
        <f t="shared" ref="AD25:AO25" si="52">+AD23*$C$12/12</f>
        <v>0</v>
      </c>
      <c r="AE25" s="238">
        <f t="shared" si="52"/>
        <v>0</v>
      </c>
      <c r="AF25" s="238">
        <f t="shared" si="52"/>
        <v>0</v>
      </c>
      <c r="AG25" s="238">
        <f t="shared" si="52"/>
        <v>0</v>
      </c>
      <c r="AH25" s="238">
        <f t="shared" si="52"/>
        <v>0</v>
      </c>
      <c r="AI25" s="238">
        <f t="shared" si="52"/>
        <v>0</v>
      </c>
      <c r="AJ25" s="238">
        <f t="shared" si="52"/>
        <v>0</v>
      </c>
      <c r="AK25" s="238">
        <f t="shared" si="52"/>
        <v>0</v>
      </c>
      <c r="AL25" s="238">
        <f t="shared" si="52"/>
        <v>0</v>
      </c>
      <c r="AM25" s="238">
        <f t="shared" si="52"/>
        <v>0</v>
      </c>
      <c r="AN25" s="238">
        <f t="shared" si="52"/>
        <v>0</v>
      </c>
      <c r="AO25" s="238">
        <f t="shared" si="52"/>
        <v>0</v>
      </c>
      <c r="AP25" s="240">
        <f t="shared" si="49"/>
        <v>0</v>
      </c>
      <c r="AQ25" s="57"/>
      <c r="AR25" s="57"/>
      <c r="AS25" s="57"/>
      <c r="AT25" s="57"/>
      <c r="AU25" s="57"/>
      <c r="AV25" s="57"/>
      <c r="AW25" s="57"/>
      <c r="AX25" s="57"/>
      <c r="AY25" s="57"/>
      <c r="AZ25" s="57"/>
      <c r="BA25" s="57"/>
      <c r="BB25" s="57"/>
      <c r="BC25" s="57"/>
      <c r="BD25" s="57"/>
      <c r="BE25" s="57"/>
      <c r="BF25" s="57"/>
      <c r="BG25" s="57"/>
      <c r="BH25" s="57"/>
      <c r="BI25" s="57"/>
      <c r="BJ25" s="214"/>
    </row>
    <row r="26" ht="15.75" customHeight="1">
      <c r="A26" s="57"/>
      <c r="B26" s="105" t="s">
        <v>737</v>
      </c>
      <c r="C26" s="57"/>
      <c r="D26" s="238">
        <f t="shared" ref="D26:O26" si="53">+D25</f>
        <v>0</v>
      </c>
      <c r="E26" s="238">
        <f t="shared" si="53"/>
        <v>0</v>
      </c>
      <c r="F26" s="238">
        <f t="shared" si="53"/>
        <v>0</v>
      </c>
      <c r="G26" s="238">
        <f t="shared" si="53"/>
        <v>0</v>
      </c>
      <c r="H26" s="238">
        <f t="shared" si="53"/>
        <v>0</v>
      </c>
      <c r="I26" s="238">
        <f t="shared" si="53"/>
        <v>0</v>
      </c>
      <c r="J26" s="238">
        <f t="shared" si="53"/>
        <v>0</v>
      </c>
      <c r="K26" s="238">
        <f t="shared" si="53"/>
        <v>0</v>
      </c>
      <c r="L26" s="238">
        <f t="shared" si="53"/>
        <v>0</v>
      </c>
      <c r="M26" s="238">
        <f t="shared" si="53"/>
        <v>0</v>
      </c>
      <c r="N26" s="238">
        <f t="shared" si="53"/>
        <v>0</v>
      </c>
      <c r="O26" s="238">
        <f t="shared" si="53"/>
        <v>0</v>
      </c>
      <c r="P26" s="239">
        <f t="shared" si="45"/>
        <v>0</v>
      </c>
      <c r="Q26" s="238">
        <f t="shared" ref="Q26:AB26" si="54">+Q25</f>
        <v>0</v>
      </c>
      <c r="R26" s="238">
        <f t="shared" si="54"/>
        <v>0</v>
      </c>
      <c r="S26" s="238">
        <f t="shared" si="54"/>
        <v>0</v>
      </c>
      <c r="T26" s="238">
        <f t="shared" si="54"/>
        <v>0</v>
      </c>
      <c r="U26" s="238">
        <f t="shared" si="54"/>
        <v>0</v>
      </c>
      <c r="V26" s="238">
        <f t="shared" si="54"/>
        <v>0</v>
      </c>
      <c r="W26" s="238">
        <f t="shared" si="54"/>
        <v>0</v>
      </c>
      <c r="X26" s="238">
        <f t="shared" si="54"/>
        <v>0</v>
      </c>
      <c r="Y26" s="238">
        <f t="shared" si="54"/>
        <v>0</v>
      </c>
      <c r="Z26" s="238">
        <f t="shared" si="54"/>
        <v>0</v>
      </c>
      <c r="AA26" s="238">
        <f t="shared" si="54"/>
        <v>0</v>
      </c>
      <c r="AB26" s="238">
        <f t="shared" si="54"/>
        <v>0</v>
      </c>
      <c r="AC26" s="239">
        <f t="shared" si="47"/>
        <v>0</v>
      </c>
      <c r="AD26" s="238">
        <f t="shared" ref="AD26:AO26" si="55">+AD25</f>
        <v>0</v>
      </c>
      <c r="AE26" s="238">
        <f t="shared" si="55"/>
        <v>0</v>
      </c>
      <c r="AF26" s="238">
        <f t="shared" si="55"/>
        <v>0</v>
      </c>
      <c r="AG26" s="238">
        <f t="shared" si="55"/>
        <v>0</v>
      </c>
      <c r="AH26" s="238">
        <f t="shared" si="55"/>
        <v>0</v>
      </c>
      <c r="AI26" s="238">
        <f t="shared" si="55"/>
        <v>0</v>
      </c>
      <c r="AJ26" s="238">
        <f t="shared" si="55"/>
        <v>0</v>
      </c>
      <c r="AK26" s="238">
        <f t="shared" si="55"/>
        <v>0</v>
      </c>
      <c r="AL26" s="238">
        <f t="shared" si="55"/>
        <v>0</v>
      </c>
      <c r="AM26" s="238">
        <f t="shared" si="55"/>
        <v>0</v>
      </c>
      <c r="AN26" s="238">
        <f t="shared" si="55"/>
        <v>0</v>
      </c>
      <c r="AO26" s="238">
        <f t="shared" si="55"/>
        <v>0</v>
      </c>
      <c r="AP26" s="240">
        <f t="shared" si="49"/>
        <v>0</v>
      </c>
      <c r="AQ26" s="57"/>
      <c r="AR26" s="57"/>
      <c r="AS26" s="57"/>
      <c r="AT26" s="57"/>
      <c r="AU26" s="57"/>
      <c r="AV26" s="57"/>
      <c r="AW26" s="57"/>
      <c r="AX26" s="57"/>
      <c r="AY26" s="57"/>
      <c r="AZ26" s="57"/>
      <c r="BA26" s="57"/>
      <c r="BB26" s="57"/>
      <c r="BC26" s="57"/>
      <c r="BD26" s="57"/>
      <c r="BE26" s="57"/>
      <c r="BF26" s="57"/>
      <c r="BG26" s="57"/>
      <c r="BH26" s="57"/>
      <c r="BI26" s="57"/>
      <c r="BJ26" s="214"/>
    </row>
    <row r="27" ht="15.75" customHeight="1">
      <c r="A27" s="57"/>
      <c r="B27" s="108" t="s">
        <v>738</v>
      </c>
      <c r="C27" s="242"/>
      <c r="D27" s="243">
        <f t="shared" ref="D27:O27" si="56">IF(D23=0,0,IF($C$16&gt;D23,D23,$C$16))</f>
        <v>0</v>
      </c>
      <c r="E27" s="243">
        <f t="shared" si="56"/>
        <v>0</v>
      </c>
      <c r="F27" s="243">
        <f t="shared" si="56"/>
        <v>0</v>
      </c>
      <c r="G27" s="243">
        <f t="shared" si="56"/>
        <v>0</v>
      </c>
      <c r="H27" s="243">
        <f t="shared" si="56"/>
        <v>0</v>
      </c>
      <c r="I27" s="243">
        <f t="shared" si="56"/>
        <v>0</v>
      </c>
      <c r="J27" s="243">
        <f t="shared" si="56"/>
        <v>0</v>
      </c>
      <c r="K27" s="243">
        <f t="shared" si="56"/>
        <v>0</v>
      </c>
      <c r="L27" s="243">
        <f t="shared" si="56"/>
        <v>0</v>
      </c>
      <c r="M27" s="243">
        <f t="shared" si="56"/>
        <v>0</v>
      </c>
      <c r="N27" s="243">
        <f t="shared" si="56"/>
        <v>0</v>
      </c>
      <c r="O27" s="243">
        <f t="shared" si="56"/>
        <v>0</v>
      </c>
      <c r="P27" s="244">
        <f t="shared" si="45"/>
        <v>0</v>
      </c>
      <c r="Q27" s="243">
        <f t="shared" ref="Q27:AB27" si="57">IF(Q23=0,0,IF($C$16&gt;Q23,Q23,$C$16))</f>
        <v>0</v>
      </c>
      <c r="R27" s="243">
        <f t="shared" si="57"/>
        <v>0</v>
      </c>
      <c r="S27" s="243">
        <f t="shared" si="57"/>
        <v>0</v>
      </c>
      <c r="T27" s="243">
        <f t="shared" si="57"/>
        <v>0</v>
      </c>
      <c r="U27" s="243">
        <f t="shared" si="57"/>
        <v>0</v>
      </c>
      <c r="V27" s="243">
        <f t="shared" si="57"/>
        <v>0</v>
      </c>
      <c r="W27" s="243">
        <f t="shared" si="57"/>
        <v>0</v>
      </c>
      <c r="X27" s="243">
        <f t="shared" si="57"/>
        <v>0</v>
      </c>
      <c r="Y27" s="243">
        <f t="shared" si="57"/>
        <v>0</v>
      </c>
      <c r="Z27" s="243">
        <f t="shared" si="57"/>
        <v>0</v>
      </c>
      <c r="AA27" s="243">
        <f t="shared" si="57"/>
        <v>0</v>
      </c>
      <c r="AB27" s="243">
        <f t="shared" si="57"/>
        <v>0</v>
      </c>
      <c r="AC27" s="244">
        <f t="shared" si="47"/>
        <v>0</v>
      </c>
      <c r="AD27" s="243">
        <f t="shared" ref="AD27:AO27" si="58">IF(AD23=0,0,IF($C$16&gt;AD23,AD23,$C$16))</f>
        <v>0</v>
      </c>
      <c r="AE27" s="243">
        <f t="shared" si="58"/>
        <v>0</v>
      </c>
      <c r="AF27" s="243">
        <f t="shared" si="58"/>
        <v>0</v>
      </c>
      <c r="AG27" s="243">
        <f t="shared" si="58"/>
        <v>0</v>
      </c>
      <c r="AH27" s="243">
        <f t="shared" si="58"/>
        <v>0</v>
      </c>
      <c r="AI27" s="243">
        <f t="shared" si="58"/>
        <v>0</v>
      </c>
      <c r="AJ27" s="243">
        <f t="shared" si="58"/>
        <v>0</v>
      </c>
      <c r="AK27" s="243">
        <f t="shared" si="58"/>
        <v>0</v>
      </c>
      <c r="AL27" s="243">
        <f t="shared" si="58"/>
        <v>0</v>
      </c>
      <c r="AM27" s="243">
        <f t="shared" si="58"/>
        <v>0</v>
      </c>
      <c r="AN27" s="243">
        <f t="shared" si="58"/>
        <v>0</v>
      </c>
      <c r="AO27" s="243">
        <f t="shared" si="58"/>
        <v>0</v>
      </c>
      <c r="AP27" s="245">
        <f t="shared" si="49"/>
        <v>0</v>
      </c>
      <c r="AQ27" s="57"/>
      <c r="AR27" s="57"/>
      <c r="AS27" s="57"/>
      <c r="AT27" s="57"/>
      <c r="AU27" s="57"/>
      <c r="AV27" s="57"/>
      <c r="AW27" s="57"/>
      <c r="AX27" s="57"/>
      <c r="AY27" s="57"/>
      <c r="AZ27" s="57"/>
      <c r="BA27" s="57"/>
      <c r="BB27" s="57"/>
      <c r="BC27" s="57"/>
      <c r="BD27" s="57"/>
      <c r="BE27" s="57"/>
      <c r="BF27" s="57"/>
      <c r="BG27" s="57"/>
      <c r="BH27" s="57"/>
      <c r="BI27" s="57"/>
      <c r="BJ27" s="214"/>
    </row>
    <row r="28" ht="15.75" customHeight="1">
      <c r="A28" s="57"/>
      <c r="B28" s="57"/>
      <c r="C28" s="57"/>
      <c r="D28" s="57"/>
      <c r="E28" s="201"/>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214"/>
    </row>
    <row r="29" ht="15.75" customHeight="1">
      <c r="A29" s="185"/>
      <c r="B29" s="185"/>
      <c r="C29" s="57"/>
      <c r="D29" s="57"/>
      <c r="E29" s="201"/>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214"/>
    </row>
    <row r="30" ht="15.75" customHeight="1">
      <c r="A30" s="57"/>
      <c r="B30" s="57"/>
      <c r="C30" s="57"/>
      <c r="D30" s="57"/>
      <c r="E30" s="201"/>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214"/>
    </row>
    <row r="31" ht="15.75" customHeight="1">
      <c r="A31" s="202"/>
      <c r="B31" s="202" t="s">
        <v>739</v>
      </c>
      <c r="C31" s="12"/>
      <c r="D31" s="12"/>
      <c r="E31" s="12"/>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214"/>
    </row>
    <row r="32" ht="15.75" customHeight="1">
      <c r="A32" s="57"/>
      <c r="B32" s="151" t="s">
        <v>698</v>
      </c>
      <c r="C32" s="117"/>
      <c r="D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214"/>
    </row>
    <row r="33" ht="15.75" hidden="1" customHeight="1">
      <c r="A33" s="57"/>
      <c r="B33" s="105" t="s">
        <v>699</v>
      </c>
      <c r="C33" s="204"/>
      <c r="D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214"/>
    </row>
    <row r="34" ht="15.75" hidden="1" customHeight="1">
      <c r="A34" s="57"/>
      <c r="B34" s="105" t="s">
        <v>700</v>
      </c>
      <c r="C34" s="204">
        <f>+C32+C33</f>
        <v>0</v>
      </c>
      <c r="D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214"/>
    </row>
    <row r="35" ht="15.75" hidden="1" customHeight="1">
      <c r="A35" s="57"/>
      <c r="B35" s="105" t="s">
        <v>52</v>
      </c>
      <c r="C35" s="204"/>
      <c r="D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214"/>
    </row>
    <row r="36" ht="15.75" hidden="1" customHeight="1">
      <c r="A36" s="57"/>
      <c r="B36" s="105" t="s">
        <v>701</v>
      </c>
      <c r="C36" s="204">
        <f>C34</f>
        <v>0</v>
      </c>
      <c r="D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214"/>
    </row>
    <row r="37" ht="15.75" customHeight="1">
      <c r="A37" s="57"/>
      <c r="B37" s="105" t="s">
        <v>702</v>
      </c>
      <c r="C37" s="205">
        <v>0.050000000000000003</v>
      </c>
      <c r="D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214"/>
    </row>
    <row r="38" ht="15.75" customHeight="1">
      <c r="A38" s="57"/>
      <c r="B38" s="105" t="s">
        <v>703</v>
      </c>
      <c r="C38" s="207">
        <v>24</v>
      </c>
      <c r="D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214"/>
    </row>
    <row r="39" ht="15.75" customHeight="1">
      <c r="A39" s="57"/>
      <c r="B39" s="105" t="s">
        <v>740</v>
      </c>
      <c r="C39" s="209" t="s">
        <v>709</v>
      </c>
      <c r="D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214"/>
    </row>
    <row r="40" ht="15.75" customHeight="1">
      <c r="A40" s="57"/>
      <c r="B40" s="108" t="s">
        <v>706</v>
      </c>
      <c r="C40" s="211">
        <f>+((C37*100)/100+1)^(1/12)</f>
        <v>1.0040741237836484</v>
      </c>
      <c r="D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214"/>
    </row>
    <row r="41" ht="15.75" customHeight="1">
      <c r="A41" s="185"/>
      <c r="B41" s="185" t="s">
        <v>707</v>
      </c>
      <c r="C41" s="213">
        <f>+(C36*(C40^C38))/((C40^C38)-1)*(C40-1)</f>
        <v>0</v>
      </c>
      <c r="D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214"/>
    </row>
    <row r="42" ht="15.75" customHeight="1">
      <c r="A42" s="216"/>
      <c r="B42" s="216"/>
      <c r="C42" s="216"/>
      <c r="D42" s="215"/>
      <c r="E42" s="215"/>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214"/>
    </row>
    <row r="43" ht="15.75" customHeight="1">
      <c r="A43" s="216"/>
      <c r="B43" s="216"/>
      <c r="C43" s="216"/>
      <c r="D43" s="215"/>
      <c r="E43" s="215"/>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214"/>
    </row>
    <row r="44" ht="15.75" customHeight="1">
      <c r="A44" s="216"/>
      <c r="B44" s="216" t="s">
        <v>741</v>
      </c>
      <c r="C44" s="12"/>
      <c r="D44" s="215"/>
      <c r="E44" s="215"/>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214"/>
    </row>
    <row r="45" ht="15.75" customHeight="1">
      <c r="A45" s="218"/>
      <c r="B45" s="218"/>
      <c r="C45" s="12"/>
      <c r="D45" s="217" t="s">
        <v>71</v>
      </c>
      <c r="E45" s="217" t="s">
        <v>72</v>
      </c>
      <c r="F45" s="217" t="s">
        <v>73</v>
      </c>
      <c r="G45" s="217" t="s">
        <v>74</v>
      </c>
      <c r="H45" s="217" t="s">
        <v>75</v>
      </c>
      <c r="I45" s="217" t="s">
        <v>76</v>
      </c>
      <c r="J45" s="217" t="s">
        <v>77</v>
      </c>
      <c r="K45" s="217" t="s">
        <v>78</v>
      </c>
      <c r="L45" s="217" t="s">
        <v>79</v>
      </c>
      <c r="M45" s="217" t="s">
        <v>80</v>
      </c>
      <c r="N45" s="217" t="s">
        <v>81</v>
      </c>
      <c r="O45" s="217" t="s">
        <v>82</v>
      </c>
      <c r="P45" s="218" t="s">
        <v>28</v>
      </c>
      <c r="Q45" s="217" t="s">
        <v>709</v>
      </c>
      <c r="R45" s="217" t="s">
        <v>710</v>
      </c>
      <c r="S45" s="217" t="s">
        <v>711</v>
      </c>
      <c r="T45" s="217" t="s">
        <v>712</v>
      </c>
      <c r="U45" s="217" t="s">
        <v>713</v>
      </c>
      <c r="V45" s="217" t="s">
        <v>714</v>
      </c>
      <c r="W45" s="217" t="s">
        <v>715</v>
      </c>
      <c r="X45" s="217" t="s">
        <v>716</v>
      </c>
      <c r="Y45" s="217" t="s">
        <v>717</v>
      </c>
      <c r="Z45" s="217" t="s">
        <v>718</v>
      </c>
      <c r="AA45" s="217" t="s">
        <v>719</v>
      </c>
      <c r="AB45" s="217" t="s">
        <v>720</v>
      </c>
      <c r="AC45" s="218" t="s">
        <v>29</v>
      </c>
      <c r="AD45" s="217" t="s">
        <v>721</v>
      </c>
      <c r="AE45" s="217" t="s">
        <v>722</v>
      </c>
      <c r="AF45" s="217" t="s">
        <v>723</v>
      </c>
      <c r="AG45" s="217" t="s">
        <v>724</v>
      </c>
      <c r="AH45" s="217" t="s">
        <v>725</v>
      </c>
      <c r="AI45" s="217" t="s">
        <v>726</v>
      </c>
      <c r="AJ45" s="217" t="s">
        <v>727</v>
      </c>
      <c r="AK45" s="217" t="s">
        <v>728</v>
      </c>
      <c r="AL45" s="217" t="s">
        <v>729</v>
      </c>
      <c r="AM45" s="217" t="s">
        <v>730</v>
      </c>
      <c r="AN45" s="217" t="s">
        <v>731</v>
      </c>
      <c r="AO45" s="217" t="s">
        <v>732</v>
      </c>
      <c r="AP45" s="218" t="s">
        <v>53</v>
      </c>
      <c r="AQ45" s="217"/>
      <c r="AR45" s="217"/>
      <c r="AS45" s="217"/>
      <c r="AT45" s="217"/>
      <c r="AU45" s="217"/>
      <c r="AV45" s="217"/>
      <c r="AW45" s="217"/>
      <c r="AX45" s="217"/>
      <c r="AY45" s="217"/>
      <c r="AZ45" s="217"/>
      <c r="BA45" s="217"/>
      <c r="BB45" s="217"/>
      <c r="BC45" s="217"/>
      <c r="BD45" s="217"/>
      <c r="BE45" s="217"/>
      <c r="BF45" s="217"/>
      <c r="BG45" s="217"/>
      <c r="BH45" s="217"/>
      <c r="BI45" s="217"/>
      <c r="BJ45" s="219"/>
    </row>
    <row r="46" ht="15.75" hidden="1" customHeight="1">
      <c r="A46" s="246"/>
      <c r="B46" s="246"/>
      <c r="C46" s="246"/>
      <c r="D46" s="247"/>
      <c r="E46" s="247"/>
      <c r="F46" s="247"/>
      <c r="G46" s="247"/>
      <c r="H46" s="247"/>
      <c r="I46" s="247"/>
      <c r="J46" s="247"/>
      <c r="K46" s="247"/>
      <c r="L46" s="247"/>
      <c r="M46" s="247"/>
      <c r="N46" s="247"/>
      <c r="O46" s="247"/>
      <c r="P46" s="236"/>
      <c r="Q46" s="247"/>
      <c r="R46" s="247"/>
      <c r="S46" s="247"/>
      <c r="T46" s="247"/>
      <c r="U46" s="247"/>
      <c r="V46" s="247"/>
      <c r="W46" s="247"/>
      <c r="X46" s="247"/>
      <c r="Y46" s="247"/>
      <c r="Z46" s="247"/>
      <c r="AA46" s="247"/>
      <c r="AB46" s="247"/>
      <c r="AC46" s="236"/>
      <c r="AD46" s="247"/>
      <c r="AE46" s="247"/>
      <c r="AF46" s="247"/>
      <c r="AG46" s="247"/>
      <c r="AH46" s="247"/>
      <c r="AI46" s="247"/>
      <c r="AJ46" s="247"/>
      <c r="AK46" s="247"/>
      <c r="AL46" s="247"/>
      <c r="AM46" s="247"/>
      <c r="AN46" s="247"/>
      <c r="AO46" s="247"/>
      <c r="AP46" s="236"/>
      <c r="AQ46" s="247"/>
      <c r="AR46" s="247"/>
      <c r="AS46" s="247"/>
      <c r="AT46" s="247"/>
      <c r="AU46" s="247"/>
      <c r="AV46" s="247"/>
      <c r="AW46" s="247"/>
      <c r="AX46" s="247"/>
      <c r="AY46" s="247"/>
      <c r="AZ46" s="247"/>
      <c r="BA46" s="247"/>
      <c r="BB46" s="247"/>
      <c r="BC46" s="236"/>
      <c r="BD46" s="247"/>
      <c r="BE46" s="247"/>
      <c r="BF46" s="247"/>
      <c r="BG46" s="247"/>
      <c r="BH46" s="247"/>
      <c r="BI46" s="247"/>
      <c r="BJ46" s="248"/>
    </row>
    <row r="47" ht="15.75" customHeight="1">
      <c r="A47" s="249"/>
      <c r="B47" s="249" t="s">
        <v>733</v>
      </c>
      <c r="C47" s="249"/>
      <c r="D47" s="239">
        <f>IF(D45=$C$39,$C$36,0)</f>
        <v>0</v>
      </c>
      <c r="E47" s="239">
        <f t="shared" ref="E47:O47" si="59">IF(E45=$C$39,$C$36,0)</f>
        <v>0</v>
      </c>
      <c r="F47" s="239">
        <f t="shared" si="59"/>
        <v>0</v>
      </c>
      <c r="G47" s="239">
        <f t="shared" si="59"/>
        <v>0</v>
      </c>
      <c r="H47" s="239">
        <f t="shared" si="59"/>
        <v>0</v>
      </c>
      <c r="I47" s="239">
        <f t="shared" si="59"/>
        <v>0</v>
      </c>
      <c r="J47" s="239">
        <f t="shared" si="59"/>
        <v>0</v>
      </c>
      <c r="K47" s="239">
        <f t="shared" si="59"/>
        <v>0</v>
      </c>
      <c r="L47" s="239">
        <f t="shared" si="59"/>
        <v>0</v>
      </c>
      <c r="M47" s="239">
        <f t="shared" si="59"/>
        <v>0</v>
      </c>
      <c r="N47" s="239">
        <f t="shared" si="59"/>
        <v>0</v>
      </c>
      <c r="O47" s="239">
        <f t="shared" si="59"/>
        <v>0</v>
      </c>
      <c r="P47" s="162"/>
      <c r="Q47" s="239">
        <f t="shared" ref="Q47:AB47" si="60">IF(Q45=$C$39,$C$36,0)</f>
        <v>0</v>
      </c>
      <c r="R47" s="239">
        <f t="shared" si="60"/>
        <v>0</v>
      </c>
      <c r="S47" s="239">
        <f t="shared" si="60"/>
        <v>0</v>
      </c>
      <c r="T47" s="239">
        <f t="shared" si="60"/>
        <v>0</v>
      </c>
      <c r="U47" s="239">
        <f t="shared" si="60"/>
        <v>0</v>
      </c>
      <c r="V47" s="239">
        <f t="shared" si="60"/>
        <v>0</v>
      </c>
      <c r="W47" s="239">
        <f t="shared" si="60"/>
        <v>0</v>
      </c>
      <c r="X47" s="239">
        <f t="shared" si="60"/>
        <v>0</v>
      </c>
      <c r="Y47" s="239">
        <f t="shared" si="60"/>
        <v>0</v>
      </c>
      <c r="Z47" s="239">
        <f t="shared" si="60"/>
        <v>0</v>
      </c>
      <c r="AA47" s="239">
        <f t="shared" si="60"/>
        <v>0</v>
      </c>
      <c r="AB47" s="239">
        <f t="shared" si="60"/>
        <v>0</v>
      </c>
      <c r="AC47" s="162"/>
      <c r="AD47" s="239">
        <f t="shared" ref="AD47:AO47" si="61">IF(AD45=$C$39,$C$36,0)</f>
        <v>0</v>
      </c>
      <c r="AE47" s="239">
        <f t="shared" si="61"/>
        <v>0</v>
      </c>
      <c r="AF47" s="239">
        <f t="shared" si="61"/>
        <v>0</v>
      </c>
      <c r="AG47" s="239">
        <f t="shared" si="61"/>
        <v>0</v>
      </c>
      <c r="AH47" s="239">
        <f t="shared" si="61"/>
        <v>0</v>
      </c>
      <c r="AI47" s="239">
        <f t="shared" si="61"/>
        <v>0</v>
      </c>
      <c r="AJ47" s="239">
        <f t="shared" si="61"/>
        <v>0</v>
      </c>
      <c r="AK47" s="239">
        <f t="shared" si="61"/>
        <v>0</v>
      </c>
      <c r="AL47" s="239">
        <f t="shared" si="61"/>
        <v>0</v>
      </c>
      <c r="AM47" s="239">
        <f t="shared" si="61"/>
        <v>0</v>
      </c>
      <c r="AN47" s="239">
        <f t="shared" si="61"/>
        <v>0</v>
      </c>
      <c r="AO47" s="239">
        <f t="shared" si="61"/>
        <v>0</v>
      </c>
      <c r="AP47" s="162"/>
      <c r="AQ47" s="241"/>
      <c r="AR47" s="241"/>
      <c r="AS47" s="241"/>
      <c r="AT47" s="241"/>
      <c r="AU47" s="241"/>
      <c r="AV47" s="241"/>
      <c r="AW47" s="241"/>
      <c r="AX47" s="241"/>
      <c r="AY47" s="241"/>
      <c r="AZ47" s="241"/>
      <c r="BA47" s="241"/>
      <c r="BB47" s="241"/>
      <c r="BC47" s="250"/>
      <c r="BD47" s="241"/>
      <c r="BE47" s="241"/>
      <c r="BF47" s="241"/>
      <c r="BG47" s="241"/>
      <c r="BH47" s="241"/>
      <c r="BI47" s="241"/>
      <c r="BJ47" s="251"/>
    </row>
    <row r="48" ht="15.75" customHeight="1">
      <c r="A48" s="230"/>
      <c r="B48" s="231" t="s">
        <v>734</v>
      </c>
      <c r="C48" s="232"/>
      <c r="D48" s="233">
        <f>IF(C48&lt;0,0,IF(D47=0,0,$C$36))</f>
        <v>0</v>
      </c>
      <c r="E48" s="233">
        <f t="shared" ref="E48:O48" si="62">IF(D48&lt;0,0,IF(E47=0,D48-D49,$C$36))</f>
        <v>0</v>
      </c>
      <c r="F48" s="233">
        <f t="shared" si="62"/>
        <v>0</v>
      </c>
      <c r="G48" s="233">
        <f t="shared" si="62"/>
        <v>0</v>
      </c>
      <c r="H48" s="233">
        <f t="shared" si="62"/>
        <v>0</v>
      </c>
      <c r="I48" s="233">
        <f t="shared" si="62"/>
        <v>0</v>
      </c>
      <c r="J48" s="233">
        <f t="shared" si="62"/>
        <v>0</v>
      </c>
      <c r="K48" s="233">
        <f t="shared" si="62"/>
        <v>0</v>
      </c>
      <c r="L48" s="233">
        <f t="shared" si="62"/>
        <v>0</v>
      </c>
      <c r="M48" s="233">
        <f t="shared" si="62"/>
        <v>0</v>
      </c>
      <c r="N48" s="233">
        <f t="shared" si="62"/>
        <v>0</v>
      </c>
      <c r="O48" s="233">
        <f t="shared" si="62"/>
        <v>0</v>
      </c>
      <c r="P48" s="234">
        <f>+O48-O49</f>
        <v>0</v>
      </c>
      <c r="Q48" s="233">
        <f>IF(O48&lt;0,0,IF(Q47=0,O48-O49,$C$36))</f>
        <v>0</v>
      </c>
      <c r="R48" s="233">
        <f t="shared" ref="R48:AB48" si="63">IF(Q48&lt;0,0,IF(R47=0,Q48-Q49,$C$36))</f>
        <v>0</v>
      </c>
      <c r="S48" s="233">
        <f t="shared" si="63"/>
        <v>0</v>
      </c>
      <c r="T48" s="233">
        <f t="shared" si="63"/>
        <v>0</v>
      </c>
      <c r="U48" s="233">
        <f t="shared" si="63"/>
        <v>0</v>
      </c>
      <c r="V48" s="233">
        <f t="shared" si="63"/>
        <v>0</v>
      </c>
      <c r="W48" s="233">
        <f t="shared" si="63"/>
        <v>0</v>
      </c>
      <c r="X48" s="233">
        <f t="shared" si="63"/>
        <v>0</v>
      </c>
      <c r="Y48" s="233">
        <f t="shared" si="63"/>
        <v>0</v>
      </c>
      <c r="Z48" s="233">
        <f t="shared" si="63"/>
        <v>0</v>
      </c>
      <c r="AA48" s="233">
        <f t="shared" si="63"/>
        <v>0</v>
      </c>
      <c r="AB48" s="233">
        <f t="shared" si="63"/>
        <v>0</v>
      </c>
      <c r="AC48" s="234">
        <f>+AB48-AB49</f>
        <v>0</v>
      </c>
      <c r="AD48" s="233">
        <f>IF(AB48&lt;0,0,IF(AD47=0,AB48-AB49,$C$36))</f>
        <v>0</v>
      </c>
      <c r="AE48" s="233">
        <f t="shared" ref="AE48:AO48" si="64">IF(AD48&lt;0,0,IF(AE47=0,AD48-AD49,$C$36))</f>
        <v>0</v>
      </c>
      <c r="AF48" s="233">
        <f t="shared" si="64"/>
        <v>0</v>
      </c>
      <c r="AG48" s="233">
        <f t="shared" si="64"/>
        <v>0</v>
      </c>
      <c r="AH48" s="233">
        <f t="shared" si="64"/>
        <v>0</v>
      </c>
      <c r="AI48" s="233">
        <f t="shared" si="64"/>
        <v>0</v>
      </c>
      <c r="AJ48" s="233">
        <f t="shared" si="64"/>
        <v>0</v>
      </c>
      <c r="AK48" s="233">
        <f t="shared" si="64"/>
        <v>0</v>
      </c>
      <c r="AL48" s="233">
        <f t="shared" si="64"/>
        <v>0</v>
      </c>
      <c r="AM48" s="233">
        <f t="shared" si="64"/>
        <v>0</v>
      </c>
      <c r="AN48" s="233">
        <f t="shared" si="64"/>
        <v>0</v>
      </c>
      <c r="AO48" s="233">
        <f t="shared" si="64"/>
        <v>0</v>
      </c>
      <c r="AP48" s="235">
        <f>+AO48-AO49</f>
        <v>0</v>
      </c>
      <c r="AQ48" s="247"/>
      <c r="AR48" s="247"/>
      <c r="AS48" s="247"/>
      <c r="AT48" s="247"/>
      <c r="AU48" s="247"/>
      <c r="AV48" s="247"/>
      <c r="AW48" s="247"/>
      <c r="AX48" s="247"/>
      <c r="AY48" s="247"/>
      <c r="AZ48" s="247"/>
      <c r="BA48" s="247"/>
      <c r="BB48" s="247"/>
      <c r="BC48" s="247"/>
      <c r="BD48" s="247"/>
      <c r="BE48" s="247"/>
      <c r="BF48" s="247"/>
      <c r="BG48" s="247"/>
      <c r="BH48" s="247"/>
      <c r="BI48" s="247"/>
      <c r="BJ48" s="248"/>
    </row>
    <row r="49" ht="15.75" customHeight="1">
      <c r="A49" s="57"/>
      <c r="B49" s="105" t="s">
        <v>735</v>
      </c>
      <c r="C49" s="57"/>
      <c r="D49" s="238">
        <f t="shared" ref="D49:O49" si="65">+IF(D52-D50&gt;D48,D48,D52-D50)</f>
        <v>0</v>
      </c>
      <c r="E49" s="238">
        <f t="shared" si="65"/>
        <v>0</v>
      </c>
      <c r="F49" s="238">
        <f t="shared" si="65"/>
        <v>0</v>
      </c>
      <c r="G49" s="238">
        <f t="shared" si="65"/>
        <v>0</v>
      </c>
      <c r="H49" s="238">
        <f t="shared" si="65"/>
        <v>0</v>
      </c>
      <c r="I49" s="238">
        <f t="shared" si="65"/>
        <v>0</v>
      </c>
      <c r="J49" s="238">
        <f t="shared" si="65"/>
        <v>0</v>
      </c>
      <c r="K49" s="238">
        <f t="shared" si="65"/>
        <v>0</v>
      </c>
      <c r="L49" s="238">
        <f t="shared" si="65"/>
        <v>0</v>
      </c>
      <c r="M49" s="238">
        <f t="shared" si="65"/>
        <v>0</v>
      </c>
      <c r="N49" s="238">
        <f t="shared" si="65"/>
        <v>0</v>
      </c>
      <c r="O49" s="238">
        <f t="shared" si="65"/>
        <v>0</v>
      </c>
      <c r="P49" s="162">
        <f t="shared" ref="P49:P52" si="66">SUM(D49:O49)</f>
        <v>0</v>
      </c>
      <c r="Q49" s="238">
        <f t="shared" ref="Q49:AB49" si="67">+IF(Q52-Q50&gt;Q48,Q48,Q52-Q50)</f>
        <v>0</v>
      </c>
      <c r="R49" s="238">
        <f t="shared" si="67"/>
        <v>0</v>
      </c>
      <c r="S49" s="238">
        <f t="shared" si="67"/>
        <v>0</v>
      </c>
      <c r="T49" s="238">
        <f t="shared" si="67"/>
        <v>0</v>
      </c>
      <c r="U49" s="238">
        <f t="shared" si="67"/>
        <v>0</v>
      </c>
      <c r="V49" s="238">
        <f t="shared" si="67"/>
        <v>0</v>
      </c>
      <c r="W49" s="238">
        <f t="shared" si="67"/>
        <v>0</v>
      </c>
      <c r="X49" s="238">
        <f t="shared" si="67"/>
        <v>0</v>
      </c>
      <c r="Y49" s="238">
        <f t="shared" si="67"/>
        <v>0</v>
      </c>
      <c r="Z49" s="238">
        <f t="shared" si="67"/>
        <v>0</v>
      </c>
      <c r="AA49" s="238">
        <f t="shared" si="67"/>
        <v>0</v>
      </c>
      <c r="AB49" s="238">
        <f t="shared" si="67"/>
        <v>0</v>
      </c>
      <c r="AC49" s="162">
        <f t="shared" ref="AC49:AC52" si="68">SUM(Q49:AB49)</f>
        <v>0</v>
      </c>
      <c r="AD49" s="238">
        <f t="shared" ref="AD49:AO49" si="69">+IF(AD52-AD50&gt;AD48,AD48,AD52-AD50)</f>
        <v>0</v>
      </c>
      <c r="AE49" s="238">
        <f t="shared" si="69"/>
        <v>0</v>
      </c>
      <c r="AF49" s="238">
        <f t="shared" si="69"/>
        <v>0</v>
      </c>
      <c r="AG49" s="238">
        <f t="shared" si="69"/>
        <v>0</v>
      </c>
      <c r="AH49" s="238">
        <f t="shared" si="69"/>
        <v>0</v>
      </c>
      <c r="AI49" s="238">
        <f t="shared" si="69"/>
        <v>0</v>
      </c>
      <c r="AJ49" s="238">
        <f t="shared" si="69"/>
        <v>0</v>
      </c>
      <c r="AK49" s="238">
        <f t="shared" si="69"/>
        <v>0</v>
      </c>
      <c r="AL49" s="238">
        <f t="shared" si="69"/>
        <v>0</v>
      </c>
      <c r="AM49" s="238">
        <f t="shared" si="69"/>
        <v>0</v>
      </c>
      <c r="AN49" s="238">
        <f t="shared" si="69"/>
        <v>0</v>
      </c>
      <c r="AO49" s="238">
        <f t="shared" si="69"/>
        <v>0</v>
      </c>
      <c r="AP49" s="252">
        <f t="shared" ref="AP49:AP52" si="70">SUM(AD49:AO49)</f>
        <v>0</v>
      </c>
      <c r="AQ49" s="241"/>
      <c r="AR49" s="57"/>
      <c r="AS49" s="57"/>
      <c r="AT49" s="57"/>
      <c r="AU49" s="57"/>
      <c r="AV49" s="57"/>
      <c r="AW49" s="57"/>
      <c r="AX49" s="57"/>
      <c r="AY49" s="57"/>
      <c r="AZ49" s="57"/>
      <c r="BA49" s="57"/>
      <c r="BB49" s="57"/>
      <c r="BC49" s="57"/>
      <c r="BD49" s="57"/>
      <c r="BE49" s="57"/>
      <c r="BF49" s="57"/>
      <c r="BG49" s="57"/>
      <c r="BH49" s="57"/>
      <c r="BI49" s="57"/>
      <c r="BJ49" s="214"/>
    </row>
    <row r="50" ht="15.75" customHeight="1">
      <c r="A50" s="57"/>
      <c r="B50" s="105" t="s">
        <v>736</v>
      </c>
      <c r="C50" s="57"/>
      <c r="D50" s="238">
        <f t="shared" ref="D50:O50" si="71">+D48*$C$37/12</f>
        <v>0</v>
      </c>
      <c r="E50" s="238">
        <f t="shared" si="71"/>
        <v>0</v>
      </c>
      <c r="F50" s="238">
        <f t="shared" si="71"/>
        <v>0</v>
      </c>
      <c r="G50" s="238">
        <f t="shared" si="71"/>
        <v>0</v>
      </c>
      <c r="H50" s="238">
        <f t="shared" si="71"/>
        <v>0</v>
      </c>
      <c r="I50" s="238">
        <f t="shared" si="71"/>
        <v>0</v>
      </c>
      <c r="J50" s="238">
        <f t="shared" si="71"/>
        <v>0</v>
      </c>
      <c r="K50" s="238">
        <f t="shared" si="71"/>
        <v>0</v>
      </c>
      <c r="L50" s="238">
        <f t="shared" si="71"/>
        <v>0</v>
      </c>
      <c r="M50" s="238">
        <f t="shared" si="71"/>
        <v>0</v>
      </c>
      <c r="N50" s="238">
        <f t="shared" si="71"/>
        <v>0</v>
      </c>
      <c r="O50" s="238">
        <f t="shared" si="71"/>
        <v>0</v>
      </c>
      <c r="P50" s="162">
        <f t="shared" si="66"/>
        <v>0</v>
      </c>
      <c r="Q50" s="238">
        <f t="shared" ref="Q50:AB50" si="72">+Q48*$C$37/12</f>
        <v>0</v>
      </c>
      <c r="R50" s="238">
        <f t="shared" si="72"/>
        <v>0</v>
      </c>
      <c r="S50" s="238">
        <f t="shared" si="72"/>
        <v>0</v>
      </c>
      <c r="T50" s="238">
        <f t="shared" si="72"/>
        <v>0</v>
      </c>
      <c r="U50" s="238">
        <f t="shared" si="72"/>
        <v>0</v>
      </c>
      <c r="V50" s="238">
        <f t="shared" si="72"/>
        <v>0</v>
      </c>
      <c r="W50" s="238">
        <f t="shared" si="72"/>
        <v>0</v>
      </c>
      <c r="X50" s="238">
        <f t="shared" si="72"/>
        <v>0</v>
      </c>
      <c r="Y50" s="238">
        <f t="shared" si="72"/>
        <v>0</v>
      </c>
      <c r="Z50" s="238">
        <f t="shared" si="72"/>
        <v>0</v>
      </c>
      <c r="AA50" s="238">
        <f t="shared" si="72"/>
        <v>0</v>
      </c>
      <c r="AB50" s="238">
        <f t="shared" si="72"/>
        <v>0</v>
      </c>
      <c r="AC50" s="162">
        <f t="shared" si="68"/>
        <v>0</v>
      </c>
      <c r="AD50" s="238">
        <f t="shared" ref="AD50:AO50" si="73">+AD48*$C$37/12</f>
        <v>0</v>
      </c>
      <c r="AE50" s="238">
        <f t="shared" si="73"/>
        <v>0</v>
      </c>
      <c r="AF50" s="238">
        <f t="shared" si="73"/>
        <v>0</v>
      </c>
      <c r="AG50" s="238">
        <f t="shared" si="73"/>
        <v>0</v>
      </c>
      <c r="AH50" s="238">
        <f t="shared" si="73"/>
        <v>0</v>
      </c>
      <c r="AI50" s="238">
        <f t="shared" si="73"/>
        <v>0</v>
      </c>
      <c r="AJ50" s="238">
        <f t="shared" si="73"/>
        <v>0</v>
      </c>
      <c r="AK50" s="238">
        <f t="shared" si="73"/>
        <v>0</v>
      </c>
      <c r="AL50" s="238">
        <f t="shared" si="73"/>
        <v>0</v>
      </c>
      <c r="AM50" s="238">
        <f t="shared" si="73"/>
        <v>0</v>
      </c>
      <c r="AN50" s="238">
        <f t="shared" si="73"/>
        <v>0</v>
      </c>
      <c r="AO50" s="238">
        <f t="shared" si="73"/>
        <v>0</v>
      </c>
      <c r="AP50" s="252">
        <f t="shared" si="70"/>
        <v>0</v>
      </c>
      <c r="AQ50" s="57"/>
      <c r="AR50" s="57"/>
      <c r="AS50" s="57"/>
      <c r="AT50" s="57"/>
      <c r="AU50" s="57"/>
      <c r="AV50" s="57"/>
      <c r="AW50" s="57"/>
      <c r="AX50" s="57"/>
      <c r="AY50" s="57"/>
      <c r="AZ50" s="57"/>
      <c r="BA50" s="57"/>
      <c r="BB50" s="57"/>
      <c r="BC50" s="57"/>
      <c r="BD50" s="57"/>
      <c r="BE50" s="57"/>
      <c r="BF50" s="57"/>
      <c r="BG50" s="57"/>
      <c r="BH50" s="57"/>
      <c r="BI50" s="57"/>
      <c r="BJ50" s="214"/>
    </row>
    <row r="51" ht="15.75" customHeight="1">
      <c r="A51" s="57"/>
      <c r="B51" s="105" t="s">
        <v>737</v>
      </c>
      <c r="C51" s="57"/>
      <c r="D51" s="238">
        <f t="shared" ref="D51:O51" si="74">+D50</f>
        <v>0</v>
      </c>
      <c r="E51" s="238">
        <f t="shared" si="74"/>
        <v>0</v>
      </c>
      <c r="F51" s="238">
        <f t="shared" si="74"/>
        <v>0</v>
      </c>
      <c r="G51" s="238">
        <f t="shared" si="74"/>
        <v>0</v>
      </c>
      <c r="H51" s="238">
        <f t="shared" si="74"/>
        <v>0</v>
      </c>
      <c r="I51" s="238">
        <f t="shared" si="74"/>
        <v>0</v>
      </c>
      <c r="J51" s="238">
        <f t="shared" si="74"/>
        <v>0</v>
      </c>
      <c r="K51" s="238">
        <f t="shared" si="74"/>
        <v>0</v>
      </c>
      <c r="L51" s="238">
        <f t="shared" si="74"/>
        <v>0</v>
      </c>
      <c r="M51" s="238">
        <f t="shared" si="74"/>
        <v>0</v>
      </c>
      <c r="N51" s="238">
        <f t="shared" si="74"/>
        <v>0</v>
      </c>
      <c r="O51" s="238">
        <f t="shared" si="74"/>
        <v>0</v>
      </c>
      <c r="P51" s="162">
        <f t="shared" si="66"/>
        <v>0</v>
      </c>
      <c r="Q51" s="238">
        <f t="shared" ref="Q51:AB51" si="75">+Q50</f>
        <v>0</v>
      </c>
      <c r="R51" s="238">
        <f t="shared" si="75"/>
        <v>0</v>
      </c>
      <c r="S51" s="238">
        <f t="shared" si="75"/>
        <v>0</v>
      </c>
      <c r="T51" s="238">
        <f t="shared" si="75"/>
        <v>0</v>
      </c>
      <c r="U51" s="238">
        <f t="shared" si="75"/>
        <v>0</v>
      </c>
      <c r="V51" s="238">
        <f t="shared" si="75"/>
        <v>0</v>
      </c>
      <c r="W51" s="238">
        <f t="shared" si="75"/>
        <v>0</v>
      </c>
      <c r="X51" s="238">
        <f t="shared" si="75"/>
        <v>0</v>
      </c>
      <c r="Y51" s="238">
        <f t="shared" si="75"/>
        <v>0</v>
      </c>
      <c r="Z51" s="238">
        <f t="shared" si="75"/>
        <v>0</v>
      </c>
      <c r="AA51" s="238">
        <f t="shared" si="75"/>
        <v>0</v>
      </c>
      <c r="AB51" s="238">
        <f t="shared" si="75"/>
        <v>0</v>
      </c>
      <c r="AC51" s="162">
        <f t="shared" si="68"/>
        <v>0</v>
      </c>
      <c r="AD51" s="238">
        <f t="shared" ref="AD51:AO51" si="76">+AD50</f>
        <v>0</v>
      </c>
      <c r="AE51" s="238">
        <f t="shared" si="76"/>
        <v>0</v>
      </c>
      <c r="AF51" s="238">
        <f t="shared" si="76"/>
        <v>0</v>
      </c>
      <c r="AG51" s="238">
        <f t="shared" si="76"/>
        <v>0</v>
      </c>
      <c r="AH51" s="238">
        <f t="shared" si="76"/>
        <v>0</v>
      </c>
      <c r="AI51" s="238">
        <f t="shared" si="76"/>
        <v>0</v>
      </c>
      <c r="AJ51" s="238">
        <f t="shared" si="76"/>
        <v>0</v>
      </c>
      <c r="AK51" s="238">
        <f t="shared" si="76"/>
        <v>0</v>
      </c>
      <c r="AL51" s="238">
        <f t="shared" si="76"/>
        <v>0</v>
      </c>
      <c r="AM51" s="238">
        <f t="shared" si="76"/>
        <v>0</v>
      </c>
      <c r="AN51" s="238">
        <f t="shared" si="76"/>
        <v>0</v>
      </c>
      <c r="AO51" s="238">
        <f t="shared" si="76"/>
        <v>0</v>
      </c>
      <c r="AP51" s="252">
        <f t="shared" si="70"/>
        <v>0</v>
      </c>
      <c r="AQ51" s="57"/>
      <c r="AR51" s="57"/>
      <c r="AS51" s="57"/>
      <c r="AT51" s="57"/>
      <c r="AU51" s="57"/>
      <c r="AV51" s="57"/>
      <c r="AW51" s="57"/>
      <c r="AX51" s="57"/>
      <c r="AY51" s="57"/>
      <c r="AZ51" s="57"/>
      <c r="BA51" s="57"/>
      <c r="BB51" s="57"/>
      <c r="BC51" s="57"/>
      <c r="BD51" s="57"/>
      <c r="BE51" s="57"/>
      <c r="BF51" s="57"/>
      <c r="BG51" s="57"/>
      <c r="BH51" s="57"/>
      <c r="BI51" s="57"/>
      <c r="BJ51" s="214"/>
    </row>
    <row r="52" ht="15.75" customHeight="1">
      <c r="A52" s="57"/>
      <c r="B52" s="108" t="s">
        <v>738</v>
      </c>
      <c r="C52" s="242"/>
      <c r="D52" s="243">
        <f t="shared" ref="D52:O52" si="77">IF(D48=0,0,IF($C$41&gt;D48,D48,$C$41))</f>
        <v>0</v>
      </c>
      <c r="E52" s="243">
        <f t="shared" si="77"/>
        <v>0</v>
      </c>
      <c r="F52" s="243">
        <f t="shared" si="77"/>
        <v>0</v>
      </c>
      <c r="G52" s="243">
        <f t="shared" si="77"/>
        <v>0</v>
      </c>
      <c r="H52" s="243">
        <f t="shared" si="77"/>
        <v>0</v>
      </c>
      <c r="I52" s="243">
        <f t="shared" si="77"/>
        <v>0</v>
      </c>
      <c r="J52" s="243">
        <f t="shared" si="77"/>
        <v>0</v>
      </c>
      <c r="K52" s="243">
        <f t="shared" si="77"/>
        <v>0</v>
      </c>
      <c r="L52" s="243">
        <f t="shared" si="77"/>
        <v>0</v>
      </c>
      <c r="M52" s="243">
        <f t="shared" si="77"/>
        <v>0</v>
      </c>
      <c r="N52" s="243">
        <f t="shared" si="77"/>
        <v>0</v>
      </c>
      <c r="O52" s="243">
        <f t="shared" si="77"/>
        <v>0</v>
      </c>
      <c r="P52" s="253">
        <f t="shared" si="66"/>
        <v>0</v>
      </c>
      <c r="Q52" s="243">
        <f t="shared" ref="Q52:AB52" si="78">IF(Q48=0,0,IF($C$41&gt;Q48,Q48,$C$41))</f>
        <v>0</v>
      </c>
      <c r="R52" s="243">
        <f t="shared" si="78"/>
        <v>0</v>
      </c>
      <c r="S52" s="243">
        <f t="shared" si="78"/>
        <v>0</v>
      </c>
      <c r="T52" s="243">
        <f t="shared" si="78"/>
        <v>0</v>
      </c>
      <c r="U52" s="243">
        <f t="shared" si="78"/>
        <v>0</v>
      </c>
      <c r="V52" s="243">
        <f t="shared" si="78"/>
        <v>0</v>
      </c>
      <c r="W52" s="243">
        <f t="shared" si="78"/>
        <v>0</v>
      </c>
      <c r="X52" s="243">
        <f t="shared" si="78"/>
        <v>0</v>
      </c>
      <c r="Y52" s="243">
        <f t="shared" si="78"/>
        <v>0</v>
      </c>
      <c r="Z52" s="243">
        <f t="shared" si="78"/>
        <v>0</v>
      </c>
      <c r="AA52" s="243">
        <f t="shared" si="78"/>
        <v>0</v>
      </c>
      <c r="AB52" s="243">
        <f t="shared" si="78"/>
        <v>0</v>
      </c>
      <c r="AC52" s="253">
        <f t="shared" si="68"/>
        <v>0</v>
      </c>
      <c r="AD52" s="243">
        <f t="shared" ref="AD52:AO52" si="79">IF(AD48=0,0,IF($C$41&gt;AD48,AD48,$C$41))</f>
        <v>0</v>
      </c>
      <c r="AE52" s="243">
        <f t="shared" si="79"/>
        <v>0</v>
      </c>
      <c r="AF52" s="243">
        <f t="shared" si="79"/>
        <v>0</v>
      </c>
      <c r="AG52" s="243">
        <f t="shared" si="79"/>
        <v>0</v>
      </c>
      <c r="AH52" s="243">
        <f t="shared" si="79"/>
        <v>0</v>
      </c>
      <c r="AI52" s="243">
        <f t="shared" si="79"/>
        <v>0</v>
      </c>
      <c r="AJ52" s="243">
        <f t="shared" si="79"/>
        <v>0</v>
      </c>
      <c r="AK52" s="243">
        <f t="shared" si="79"/>
        <v>0</v>
      </c>
      <c r="AL52" s="243">
        <f t="shared" si="79"/>
        <v>0</v>
      </c>
      <c r="AM52" s="243">
        <f t="shared" si="79"/>
        <v>0</v>
      </c>
      <c r="AN52" s="243">
        <f t="shared" si="79"/>
        <v>0</v>
      </c>
      <c r="AO52" s="243">
        <f t="shared" si="79"/>
        <v>0</v>
      </c>
      <c r="AP52" s="254">
        <f t="shared" si="70"/>
        <v>0</v>
      </c>
      <c r="AQ52" s="57"/>
      <c r="AR52" s="57"/>
      <c r="AS52" s="57"/>
      <c r="AT52" s="57"/>
      <c r="AU52" s="57"/>
      <c r="AV52" s="57"/>
      <c r="AW52" s="57"/>
      <c r="AX52" s="57"/>
      <c r="AY52" s="57"/>
      <c r="AZ52" s="57"/>
      <c r="BA52" s="57"/>
      <c r="BB52" s="57"/>
      <c r="BC52" s="57"/>
      <c r="BD52" s="57"/>
      <c r="BE52" s="57"/>
      <c r="BF52" s="57"/>
      <c r="BG52" s="57"/>
      <c r="BH52" s="57"/>
      <c r="BI52" s="57"/>
      <c r="BJ52" s="214"/>
    </row>
    <row r="53" ht="15.75" customHeight="1">
      <c r="A53" s="57"/>
      <c r="B53" s="57"/>
      <c r="C53" s="57"/>
      <c r="D53" s="57"/>
      <c r="E53" s="201"/>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214"/>
    </row>
    <row r="54" ht="15.75" customHeight="1">
      <c r="A54" s="57"/>
      <c r="B54" s="57"/>
      <c r="C54" s="57"/>
      <c r="D54" s="57"/>
      <c r="E54" s="201"/>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214"/>
    </row>
    <row r="55" ht="15.75" customHeight="1">
      <c r="A55" s="57"/>
      <c r="B55" s="57"/>
      <c r="C55" s="57"/>
      <c r="D55" s="57"/>
      <c r="E55" s="201"/>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214"/>
    </row>
    <row r="56" ht="15.75" customHeight="1">
      <c r="A56" s="57"/>
      <c r="B56" s="57"/>
      <c r="C56" s="57"/>
      <c r="D56" s="57"/>
      <c r="E56" s="201"/>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214"/>
    </row>
    <row r="57" ht="15.75" customHeight="1">
      <c r="A57" s="57"/>
      <c r="B57" s="57"/>
      <c r="C57" s="57"/>
      <c r="D57" s="57"/>
      <c r="E57" s="201"/>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214"/>
    </row>
    <row r="58" ht="15.75" customHeight="1">
      <c r="A58" s="57"/>
      <c r="B58" s="57"/>
      <c r="C58" s="57"/>
      <c r="D58" s="57"/>
      <c r="E58" s="201"/>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214"/>
    </row>
    <row r="59" ht="15.75" customHeight="1">
      <c r="A59" s="57"/>
      <c r="B59" s="57"/>
      <c r="C59" s="57"/>
      <c r="D59" s="57"/>
      <c r="E59" s="201"/>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214"/>
    </row>
    <row r="60" ht="15.75" customHeight="1">
      <c r="A60" s="57"/>
      <c r="B60" s="57"/>
      <c r="C60" s="57"/>
      <c r="D60" s="57"/>
      <c r="E60" s="201"/>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214"/>
    </row>
    <row r="61" ht="15.75" customHeight="1">
      <c r="A61" s="57"/>
      <c r="B61" s="57"/>
      <c r="C61" s="57"/>
      <c r="D61" s="57"/>
      <c r="E61" s="201"/>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214"/>
    </row>
    <row r="62" ht="15.75" customHeight="1">
      <c r="A62" s="57"/>
      <c r="B62" s="57"/>
      <c r="C62" s="57"/>
      <c r="D62" s="57"/>
      <c r="E62" s="201"/>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214"/>
    </row>
    <row r="63" ht="15.75" customHeight="1">
      <c r="A63" s="57"/>
      <c r="B63" s="57"/>
      <c r="C63" s="57"/>
      <c r="D63" s="57"/>
      <c r="E63" s="201"/>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214"/>
    </row>
    <row r="64" ht="15.75" customHeight="1">
      <c r="A64" s="57"/>
      <c r="B64" s="57"/>
      <c r="C64" s="57"/>
      <c r="D64" s="57"/>
      <c r="E64" s="201"/>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214"/>
    </row>
    <row r="65" ht="15.75" customHeight="1">
      <c r="A65" s="57"/>
      <c r="B65" s="57"/>
      <c r="C65" s="57"/>
      <c r="D65" s="57"/>
      <c r="E65" s="201"/>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214"/>
    </row>
    <row r="66" ht="15.75" customHeight="1">
      <c r="A66" s="57"/>
      <c r="B66" s="57"/>
      <c r="C66" s="57"/>
      <c r="D66" s="57"/>
      <c r="E66" s="201"/>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214"/>
    </row>
    <row r="67" ht="15.75" customHeight="1">
      <c r="A67" s="57"/>
      <c r="B67" s="57"/>
      <c r="C67" s="57"/>
      <c r="D67" s="57"/>
      <c r="E67" s="201"/>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214"/>
    </row>
    <row r="68" ht="15.75" customHeight="1">
      <c r="A68" s="57"/>
      <c r="B68" s="57"/>
      <c r="C68" s="57"/>
      <c r="D68" s="57"/>
      <c r="E68" s="201"/>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214"/>
    </row>
    <row r="69" ht="15.75" customHeight="1">
      <c r="A69" s="57"/>
      <c r="B69" s="57"/>
      <c r="C69" s="57"/>
      <c r="D69" s="57"/>
      <c r="E69" s="201"/>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214"/>
    </row>
    <row r="70" ht="15.75" customHeight="1">
      <c r="A70" s="57"/>
      <c r="B70" s="57"/>
      <c r="C70" s="57"/>
      <c r="D70" s="57"/>
      <c r="E70" s="201"/>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214"/>
    </row>
    <row r="71" ht="15.75" customHeight="1">
      <c r="A71" s="57"/>
      <c r="B71" s="57"/>
      <c r="C71" s="57"/>
      <c r="D71" s="57"/>
      <c r="E71" s="201"/>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214"/>
    </row>
    <row r="72" ht="15.75" customHeight="1">
      <c r="A72" s="57"/>
      <c r="B72" s="57"/>
      <c r="C72" s="57"/>
      <c r="D72" s="57"/>
      <c r="E72" s="201"/>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214"/>
    </row>
    <row r="73" ht="15.75" customHeight="1">
      <c r="A73" s="57"/>
      <c r="B73" s="57"/>
      <c r="C73" s="57"/>
      <c r="D73" s="57"/>
      <c r="E73" s="201"/>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214"/>
    </row>
    <row r="74" ht="15.75" customHeight="1">
      <c r="A74" s="57"/>
      <c r="B74" s="57"/>
      <c r="C74" s="57"/>
      <c r="D74" s="57"/>
      <c r="E74" s="201"/>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214"/>
    </row>
    <row r="75" ht="15.75" customHeight="1">
      <c r="A75" s="57"/>
      <c r="B75" s="57"/>
      <c r="C75" s="57"/>
      <c r="D75" s="57"/>
      <c r="E75" s="201"/>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214"/>
    </row>
    <row r="76" ht="15.75" customHeight="1">
      <c r="A76" s="57"/>
      <c r="B76" s="57"/>
      <c r="C76" s="57"/>
      <c r="D76" s="57"/>
      <c r="E76" s="201"/>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214"/>
    </row>
    <row r="77" ht="15.75" customHeight="1">
      <c r="A77" s="57"/>
      <c r="B77" s="57"/>
      <c r="C77" s="57"/>
      <c r="D77" s="57"/>
      <c r="E77" s="201"/>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214"/>
    </row>
    <row r="78" ht="15.75" customHeight="1">
      <c r="A78" s="57"/>
      <c r="B78" s="57"/>
      <c r="C78" s="57"/>
      <c r="D78" s="57"/>
      <c r="E78" s="201"/>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214"/>
    </row>
    <row r="79" ht="15.75" customHeight="1">
      <c r="A79" s="57"/>
      <c r="B79" s="57"/>
      <c r="C79" s="57"/>
      <c r="D79" s="57"/>
      <c r="E79" s="201"/>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214"/>
    </row>
    <row r="80" ht="15.75" customHeight="1">
      <c r="A80" s="57"/>
      <c r="B80" s="57"/>
      <c r="C80" s="57"/>
      <c r="D80" s="57"/>
      <c r="E80" s="201"/>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214"/>
    </row>
    <row r="81" ht="15.75" customHeight="1">
      <c r="A81" s="57"/>
      <c r="B81" s="57"/>
      <c r="C81" s="57"/>
      <c r="D81" s="57"/>
      <c r="E81" s="201"/>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214"/>
    </row>
    <row r="82" ht="15.75" customHeight="1">
      <c r="A82" s="57"/>
      <c r="B82" s="57"/>
      <c r="C82" s="57"/>
      <c r="D82" s="57"/>
      <c r="E82" s="201"/>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214"/>
    </row>
    <row r="83" ht="15.75" customHeight="1">
      <c r="A83" s="57"/>
      <c r="B83" s="57"/>
      <c r="C83" s="57"/>
      <c r="D83" s="57"/>
      <c r="E83" s="201"/>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214"/>
    </row>
    <row r="84" ht="15.75" customHeight="1">
      <c r="A84" s="57"/>
      <c r="B84" s="57"/>
      <c r="C84" s="57"/>
      <c r="D84" s="57"/>
      <c r="E84" s="201"/>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214"/>
    </row>
    <row r="85" ht="15.75" customHeight="1">
      <c r="A85" s="57"/>
      <c r="B85" s="57"/>
      <c r="C85" s="57"/>
      <c r="D85" s="57"/>
      <c r="E85" s="201"/>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214"/>
    </row>
    <row r="86" ht="15.75" customHeight="1">
      <c r="A86" s="57"/>
      <c r="B86" s="57"/>
      <c r="C86" s="57"/>
      <c r="D86" s="57"/>
      <c r="E86" s="201"/>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214"/>
    </row>
    <row r="87" ht="15.75" customHeight="1">
      <c r="A87" s="57"/>
      <c r="B87" s="57"/>
      <c r="C87" s="57"/>
      <c r="D87" s="57"/>
      <c r="E87" s="201"/>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214"/>
    </row>
    <row r="88" ht="15.75" customHeight="1">
      <c r="A88" s="57"/>
      <c r="B88" s="57"/>
      <c r="C88" s="57"/>
      <c r="D88" s="57"/>
      <c r="E88" s="201"/>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214"/>
    </row>
    <row r="89" ht="15.75" customHeight="1">
      <c r="A89" s="57"/>
      <c r="B89" s="57"/>
      <c r="C89" s="57"/>
      <c r="D89" s="57"/>
      <c r="E89" s="201"/>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214"/>
    </row>
    <row r="90" ht="15.75" customHeight="1">
      <c r="A90" s="57"/>
      <c r="B90" s="57"/>
      <c r="C90" s="57"/>
      <c r="D90" s="57"/>
      <c r="E90" s="201"/>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214"/>
    </row>
    <row r="91" ht="15.75" customHeight="1">
      <c r="A91" s="57"/>
      <c r="B91" s="57"/>
      <c r="C91" s="57"/>
      <c r="D91" s="57"/>
      <c r="E91" s="201"/>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214"/>
    </row>
    <row r="92" ht="15.75" customHeight="1">
      <c r="A92" s="57"/>
      <c r="B92" s="57"/>
      <c r="C92" s="57"/>
      <c r="D92" s="57"/>
      <c r="E92" s="201"/>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214"/>
    </row>
    <row r="93" ht="15.75" customHeight="1">
      <c r="A93" s="57"/>
      <c r="B93" s="57"/>
      <c r="C93" s="57"/>
      <c r="D93" s="57"/>
      <c r="E93" s="201"/>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214"/>
    </row>
    <row r="94" ht="15.75" customHeight="1">
      <c r="A94" s="57"/>
      <c r="B94" s="57"/>
      <c r="C94" s="57"/>
      <c r="D94" s="57"/>
      <c r="E94" s="201"/>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214"/>
    </row>
    <row r="95" ht="15.75" customHeight="1">
      <c r="A95" s="57"/>
      <c r="B95" s="57"/>
      <c r="C95" s="57"/>
      <c r="D95" s="57"/>
      <c r="E95" s="201"/>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214"/>
    </row>
    <row r="96" ht="15.75" customHeight="1">
      <c r="A96" s="57"/>
      <c r="B96" s="57"/>
      <c r="C96" s="57"/>
      <c r="D96" s="57"/>
      <c r="E96" s="201"/>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214"/>
    </row>
    <row r="97" ht="15.75" customHeight="1">
      <c r="A97" s="57"/>
      <c r="B97" s="57"/>
      <c r="C97" s="57"/>
      <c r="D97" s="57"/>
      <c r="E97" s="201"/>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214"/>
    </row>
    <row r="98" ht="15.75" customHeight="1">
      <c r="A98" s="57"/>
      <c r="B98" s="57"/>
      <c r="C98" s="57"/>
      <c r="D98" s="57"/>
      <c r="E98" s="201"/>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214"/>
    </row>
    <row r="99" ht="15.75" customHeight="1">
      <c r="A99" s="57"/>
      <c r="B99" s="57"/>
      <c r="C99" s="57"/>
      <c r="D99" s="57"/>
      <c r="E99" s="201"/>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214"/>
    </row>
    <row r="100" ht="15.75" customHeight="1">
      <c r="A100" s="57"/>
      <c r="B100" s="57"/>
      <c r="C100" s="57"/>
      <c r="D100" s="57"/>
      <c r="E100" s="201"/>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214"/>
    </row>
    <row r="101" ht="15.75" customHeight="1">
      <c r="A101" s="57"/>
      <c r="B101" s="57"/>
      <c r="C101" s="57"/>
      <c r="D101" s="57"/>
      <c r="E101" s="201"/>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214"/>
    </row>
    <row r="102" ht="15.75" customHeight="1">
      <c r="A102" s="57"/>
      <c r="B102" s="57"/>
      <c r="C102" s="57"/>
      <c r="D102" s="57"/>
      <c r="E102" s="201"/>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214"/>
    </row>
    <row r="103" ht="15.75" customHeight="1">
      <c r="A103" s="57"/>
      <c r="B103" s="57"/>
      <c r="C103" s="57"/>
      <c r="D103" s="57"/>
      <c r="E103" s="201"/>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214"/>
    </row>
    <row r="104" ht="15.75" customHeight="1">
      <c r="A104" s="57"/>
      <c r="B104" s="57"/>
      <c r="C104" s="57"/>
      <c r="D104" s="57"/>
      <c r="E104" s="201"/>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214"/>
    </row>
    <row r="105" ht="15.75" customHeight="1">
      <c r="A105" s="57"/>
      <c r="B105" s="57"/>
      <c r="C105" s="57"/>
      <c r="D105" s="57"/>
      <c r="E105" s="201"/>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214"/>
    </row>
    <row r="106" ht="15.75" customHeight="1">
      <c r="A106" s="57"/>
      <c r="B106" s="57"/>
      <c r="C106" s="57"/>
      <c r="D106" s="57"/>
      <c r="E106" s="201"/>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214"/>
    </row>
    <row r="107" ht="15.75" customHeight="1">
      <c r="A107" s="57"/>
      <c r="B107" s="57"/>
      <c r="C107" s="57"/>
      <c r="D107" s="57"/>
      <c r="E107" s="201"/>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214"/>
    </row>
    <row r="108" ht="15.75" customHeight="1">
      <c r="A108" s="57"/>
      <c r="B108" s="57"/>
      <c r="C108" s="57"/>
      <c r="D108" s="57"/>
      <c r="E108" s="201"/>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214"/>
    </row>
    <row r="109" ht="15.75" customHeight="1">
      <c r="A109" s="57"/>
      <c r="B109" s="57"/>
      <c r="C109" s="57"/>
      <c r="D109" s="57"/>
      <c r="E109" s="201"/>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214"/>
    </row>
    <row r="110" ht="15.75" customHeight="1">
      <c r="A110" s="57"/>
      <c r="B110" s="57"/>
      <c r="C110" s="57"/>
      <c r="D110" s="57"/>
      <c r="E110" s="201"/>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214"/>
    </row>
    <row r="111" ht="15.75" customHeight="1">
      <c r="A111" s="57"/>
      <c r="B111" s="57"/>
      <c r="C111" s="57"/>
      <c r="D111" s="57"/>
      <c r="E111" s="201"/>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214"/>
    </row>
    <row r="112" ht="15.75" customHeight="1">
      <c r="A112" s="57"/>
      <c r="B112" s="57"/>
      <c r="C112" s="57"/>
      <c r="D112" s="57"/>
      <c r="E112" s="201"/>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214"/>
    </row>
    <row r="113" ht="15.75" customHeight="1">
      <c r="A113" s="57"/>
      <c r="B113" s="57"/>
      <c r="C113" s="57"/>
      <c r="D113" s="57"/>
      <c r="E113" s="201"/>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214"/>
    </row>
    <row r="114" ht="15.75" customHeight="1">
      <c r="A114" s="57"/>
      <c r="B114" s="57"/>
      <c r="C114" s="57"/>
      <c r="D114" s="57"/>
      <c r="E114" s="201"/>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214"/>
    </row>
    <row r="115" ht="15.75" customHeight="1">
      <c r="A115" s="57"/>
      <c r="B115" s="57"/>
      <c r="C115" s="57"/>
      <c r="D115" s="57"/>
      <c r="E115" s="201"/>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214"/>
    </row>
    <row r="116" ht="15.75" customHeight="1">
      <c r="A116" s="57"/>
      <c r="B116" s="57"/>
      <c r="C116" s="57"/>
      <c r="D116" s="57"/>
      <c r="E116" s="201"/>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214"/>
    </row>
    <row r="117" ht="15.75" customHeight="1">
      <c r="A117" s="57"/>
      <c r="B117" s="57"/>
      <c r="C117" s="57"/>
      <c r="D117" s="57"/>
      <c r="E117" s="201"/>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214"/>
    </row>
    <row r="118" ht="15.75" customHeight="1">
      <c r="A118" s="57"/>
      <c r="B118" s="57"/>
      <c r="C118" s="57"/>
      <c r="D118" s="57"/>
      <c r="E118" s="201"/>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214"/>
    </row>
    <row r="119" ht="15.75" customHeight="1">
      <c r="A119" s="57"/>
      <c r="B119" s="57"/>
      <c r="C119" s="57"/>
      <c r="D119" s="57"/>
      <c r="E119" s="201"/>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214"/>
    </row>
    <row r="120" ht="15.75" customHeight="1">
      <c r="A120" s="57"/>
      <c r="B120" s="57"/>
      <c r="C120" s="57"/>
      <c r="D120" s="57"/>
      <c r="E120" s="201"/>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214"/>
    </row>
    <row r="121" ht="15.75" customHeight="1">
      <c r="A121" s="57"/>
      <c r="B121" s="57"/>
      <c r="C121" s="57"/>
      <c r="D121" s="57"/>
      <c r="E121" s="201"/>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214"/>
    </row>
    <row r="122" ht="15.75" customHeight="1">
      <c r="A122" s="57"/>
      <c r="B122" s="57"/>
      <c r="C122" s="57"/>
      <c r="D122" s="57"/>
      <c r="E122" s="201"/>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214"/>
    </row>
    <row r="123" ht="15.75" customHeight="1">
      <c r="A123" s="57"/>
      <c r="B123" s="57"/>
      <c r="C123" s="57"/>
      <c r="D123" s="57"/>
      <c r="E123" s="201"/>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214"/>
    </row>
    <row r="124" ht="15.75" customHeight="1">
      <c r="A124" s="57"/>
      <c r="B124" s="57"/>
      <c r="C124" s="57"/>
      <c r="D124" s="57"/>
      <c r="E124" s="201"/>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214"/>
    </row>
    <row r="125" ht="15.75" customHeight="1">
      <c r="A125" s="57"/>
      <c r="B125" s="57"/>
      <c r="C125" s="57"/>
      <c r="D125" s="57"/>
      <c r="E125" s="201"/>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214"/>
    </row>
    <row r="126" ht="15.75" customHeight="1">
      <c r="A126" s="57"/>
      <c r="B126" s="57"/>
      <c r="C126" s="57"/>
      <c r="D126" s="57"/>
      <c r="E126" s="201"/>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214"/>
    </row>
    <row r="127" ht="15.75" customHeight="1">
      <c r="A127" s="57"/>
      <c r="B127" s="57"/>
      <c r="C127" s="57"/>
      <c r="D127" s="57"/>
      <c r="E127" s="201"/>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214"/>
    </row>
    <row r="128" ht="15.75" customHeight="1">
      <c r="A128" s="57"/>
      <c r="B128" s="57"/>
      <c r="C128" s="57"/>
      <c r="D128" s="57"/>
      <c r="E128" s="201"/>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214"/>
    </row>
    <row r="129" ht="15.75" customHeight="1">
      <c r="A129" s="57"/>
      <c r="B129" s="57"/>
      <c r="C129" s="57"/>
      <c r="D129" s="57"/>
      <c r="E129" s="201"/>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214"/>
    </row>
    <row r="130" ht="15.75" customHeight="1">
      <c r="A130" s="57"/>
      <c r="B130" s="57"/>
      <c r="C130" s="57"/>
      <c r="D130" s="57"/>
      <c r="E130" s="201"/>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214"/>
    </row>
    <row r="131" ht="15.75" customHeight="1">
      <c r="A131" s="57"/>
      <c r="B131" s="57"/>
      <c r="C131" s="57"/>
      <c r="D131" s="57"/>
      <c r="E131" s="201"/>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214"/>
    </row>
    <row r="132" ht="15.75" customHeight="1">
      <c r="A132" s="57"/>
      <c r="B132" s="57"/>
      <c r="C132" s="57"/>
      <c r="D132" s="57"/>
      <c r="E132" s="201"/>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214"/>
    </row>
    <row r="133" ht="15.75" customHeight="1">
      <c r="A133" s="57"/>
      <c r="B133" s="57"/>
      <c r="C133" s="57"/>
      <c r="D133" s="57"/>
      <c r="E133" s="201"/>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214"/>
    </row>
    <row r="134" ht="15.75" customHeight="1">
      <c r="A134" s="57"/>
      <c r="B134" s="57"/>
      <c r="C134" s="57"/>
      <c r="D134" s="57"/>
      <c r="E134" s="201"/>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214"/>
    </row>
    <row r="135" ht="15.75" customHeight="1">
      <c r="A135" s="57"/>
      <c r="B135" s="57"/>
      <c r="C135" s="57"/>
      <c r="D135" s="57"/>
      <c r="E135" s="201"/>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214"/>
    </row>
    <row r="136" ht="15.75" customHeight="1">
      <c r="A136" s="57"/>
      <c r="B136" s="57"/>
      <c r="C136" s="57"/>
      <c r="D136" s="57"/>
      <c r="E136" s="201"/>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214"/>
    </row>
    <row r="137" ht="15.75" customHeight="1">
      <c r="A137" s="57"/>
      <c r="B137" s="57"/>
      <c r="C137" s="57"/>
      <c r="D137" s="57"/>
      <c r="E137" s="201"/>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c r="BJ137" s="214"/>
    </row>
    <row r="138" ht="15.75" customHeight="1">
      <c r="A138" s="57"/>
      <c r="B138" s="57"/>
      <c r="C138" s="57"/>
      <c r="D138" s="57"/>
      <c r="E138" s="201"/>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214"/>
    </row>
    <row r="139" ht="15.75" customHeight="1">
      <c r="A139" s="57"/>
      <c r="B139" s="57"/>
      <c r="C139" s="57"/>
      <c r="D139" s="57"/>
      <c r="E139" s="201"/>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214"/>
    </row>
    <row r="140" ht="15.75" customHeight="1">
      <c r="A140" s="57"/>
      <c r="B140" s="57"/>
      <c r="C140" s="57"/>
      <c r="D140" s="57"/>
      <c r="E140" s="201"/>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214"/>
    </row>
    <row r="141" ht="15.75" customHeight="1">
      <c r="A141" s="57"/>
      <c r="B141" s="57"/>
      <c r="C141" s="57"/>
      <c r="D141" s="57"/>
      <c r="E141" s="201"/>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c r="BJ141" s="214"/>
    </row>
    <row r="142" ht="15.75" customHeight="1">
      <c r="A142" s="57"/>
      <c r="B142" s="57"/>
      <c r="C142" s="57"/>
      <c r="D142" s="57"/>
      <c r="E142" s="201"/>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214"/>
    </row>
    <row r="143" ht="15.75" customHeight="1">
      <c r="A143" s="57"/>
      <c r="B143" s="57"/>
      <c r="C143" s="57"/>
      <c r="D143" s="57"/>
      <c r="E143" s="201"/>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214"/>
    </row>
    <row r="144" ht="15.75" customHeight="1">
      <c r="A144" s="57"/>
      <c r="B144" s="57"/>
      <c r="C144" s="57"/>
      <c r="D144" s="57"/>
      <c r="E144" s="201"/>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214"/>
    </row>
    <row r="145" ht="15.75" customHeight="1">
      <c r="A145" s="57"/>
      <c r="B145" s="57"/>
      <c r="C145" s="57"/>
      <c r="D145" s="57"/>
      <c r="E145" s="201"/>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214"/>
    </row>
    <row r="146" ht="15.75" customHeight="1">
      <c r="A146" s="57"/>
      <c r="B146" s="57"/>
      <c r="C146" s="57"/>
      <c r="D146" s="57"/>
      <c r="E146" s="201"/>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214"/>
    </row>
    <row r="147" ht="15.75" customHeight="1">
      <c r="A147" s="57"/>
      <c r="B147" s="57"/>
      <c r="C147" s="57"/>
      <c r="D147" s="57"/>
      <c r="E147" s="201"/>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214"/>
    </row>
    <row r="148" ht="15.75" customHeight="1">
      <c r="A148" s="57"/>
      <c r="B148" s="57"/>
      <c r="C148" s="57"/>
      <c r="D148" s="57"/>
      <c r="E148" s="201"/>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214"/>
    </row>
    <row r="149" ht="15.75" customHeight="1">
      <c r="A149" s="57"/>
      <c r="B149" s="57"/>
      <c r="C149" s="57"/>
      <c r="D149" s="57"/>
      <c r="E149" s="201"/>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214"/>
    </row>
    <row r="150" ht="15.75" customHeight="1">
      <c r="A150" s="57"/>
      <c r="B150" s="57"/>
      <c r="C150" s="57"/>
      <c r="D150" s="57"/>
      <c r="E150" s="201"/>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214"/>
    </row>
    <row r="151" ht="15.75" customHeight="1">
      <c r="A151" s="57"/>
      <c r="B151" s="57"/>
      <c r="C151" s="57"/>
      <c r="D151" s="57"/>
      <c r="E151" s="201"/>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214"/>
    </row>
    <row r="152" ht="15.75" customHeight="1">
      <c r="A152" s="57"/>
      <c r="B152" s="57"/>
      <c r="C152" s="57"/>
      <c r="D152" s="57"/>
      <c r="E152" s="201"/>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214"/>
    </row>
    <row r="153" ht="15.75" customHeight="1">
      <c r="A153" s="57"/>
      <c r="B153" s="57"/>
      <c r="C153" s="57"/>
      <c r="D153" s="57"/>
      <c r="E153" s="201"/>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214"/>
    </row>
    <row r="154" ht="15.75" customHeight="1">
      <c r="A154" s="57"/>
      <c r="B154" s="57"/>
      <c r="C154" s="57"/>
      <c r="D154" s="57"/>
      <c r="E154" s="201"/>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214"/>
    </row>
    <row r="155" ht="15.75" customHeight="1">
      <c r="A155" s="57"/>
      <c r="B155" s="57"/>
      <c r="C155" s="57"/>
      <c r="D155" s="57"/>
      <c r="E155" s="201"/>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214"/>
    </row>
    <row r="156" ht="15.75" customHeight="1">
      <c r="A156" s="57"/>
      <c r="B156" s="57"/>
      <c r="C156" s="57"/>
      <c r="D156" s="57"/>
      <c r="E156" s="201"/>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214"/>
    </row>
    <row r="157" ht="15.75" customHeight="1">
      <c r="A157" s="57"/>
      <c r="B157" s="57"/>
      <c r="C157" s="57"/>
      <c r="D157" s="57"/>
      <c r="E157" s="201"/>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214"/>
    </row>
    <row r="158" ht="15.75" customHeight="1">
      <c r="A158" s="57"/>
      <c r="B158" s="57"/>
      <c r="C158" s="57"/>
      <c r="D158" s="57"/>
      <c r="E158" s="201"/>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214"/>
    </row>
    <row r="159" ht="15.75" customHeight="1">
      <c r="A159" s="57"/>
      <c r="B159" s="57"/>
      <c r="C159" s="57"/>
      <c r="D159" s="57"/>
      <c r="E159" s="201"/>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214"/>
    </row>
    <row r="160" ht="15.75" customHeight="1">
      <c r="A160" s="57"/>
      <c r="B160" s="57"/>
      <c r="C160" s="57"/>
      <c r="D160" s="57"/>
      <c r="E160" s="201"/>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214"/>
    </row>
    <row r="161" ht="15.75" customHeight="1">
      <c r="A161" s="57"/>
      <c r="B161" s="57"/>
      <c r="C161" s="57"/>
      <c r="D161" s="57"/>
      <c r="E161" s="201"/>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214"/>
    </row>
    <row r="162" ht="15.75" customHeight="1">
      <c r="A162" s="57"/>
      <c r="B162" s="57"/>
      <c r="C162" s="57"/>
      <c r="D162" s="57"/>
      <c r="E162" s="201"/>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214"/>
    </row>
    <row r="163" ht="15.75" customHeight="1">
      <c r="A163" s="57"/>
      <c r="B163" s="57"/>
      <c r="C163" s="57"/>
      <c r="D163" s="57"/>
      <c r="E163" s="201"/>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214"/>
    </row>
    <row r="164" ht="15.75" customHeight="1">
      <c r="A164" s="57"/>
      <c r="B164" s="57"/>
      <c r="C164" s="57"/>
      <c r="D164" s="57"/>
      <c r="E164" s="201"/>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214"/>
    </row>
    <row r="165" ht="15.75" customHeight="1">
      <c r="A165" s="57"/>
      <c r="B165" s="57"/>
      <c r="C165" s="57"/>
      <c r="D165" s="57"/>
      <c r="E165" s="201"/>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214"/>
    </row>
    <row r="166" ht="15.75" customHeight="1">
      <c r="A166" s="57"/>
      <c r="B166" s="57"/>
      <c r="C166" s="57"/>
      <c r="D166" s="57"/>
      <c r="E166" s="201"/>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214"/>
    </row>
    <row r="167" ht="15.75" customHeight="1">
      <c r="A167" s="57"/>
      <c r="B167" s="57"/>
      <c r="C167" s="57"/>
      <c r="D167" s="57"/>
      <c r="E167" s="201"/>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214"/>
    </row>
    <row r="168" ht="15.75" customHeight="1">
      <c r="A168" s="57"/>
      <c r="B168" s="57"/>
      <c r="C168" s="57"/>
      <c r="D168" s="57"/>
      <c r="E168" s="201"/>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214"/>
    </row>
    <row r="169" ht="15.75" customHeight="1">
      <c r="A169" s="57"/>
      <c r="B169" s="57"/>
      <c r="C169" s="57"/>
      <c r="D169" s="57"/>
      <c r="E169" s="201"/>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214"/>
    </row>
    <row r="170" ht="15.75" customHeight="1">
      <c r="A170" s="57"/>
      <c r="B170" s="57"/>
      <c r="C170" s="57"/>
      <c r="D170" s="57"/>
      <c r="E170" s="201"/>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214"/>
    </row>
    <row r="171" ht="15.75" customHeight="1">
      <c r="A171" s="57"/>
      <c r="B171" s="57"/>
      <c r="C171" s="57"/>
      <c r="D171" s="57"/>
      <c r="E171" s="201"/>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214"/>
    </row>
    <row r="172" ht="15.75" customHeight="1">
      <c r="A172" s="57"/>
      <c r="B172" s="57"/>
      <c r="C172" s="57"/>
      <c r="D172" s="57"/>
      <c r="E172" s="201"/>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214"/>
    </row>
    <row r="173" ht="15.75" customHeight="1">
      <c r="A173" s="57"/>
      <c r="B173" s="57"/>
      <c r="C173" s="57"/>
      <c r="D173" s="57"/>
      <c r="E173" s="201"/>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214"/>
    </row>
    <row r="174" ht="15.75" customHeight="1">
      <c r="A174" s="57"/>
      <c r="B174" s="57"/>
      <c r="C174" s="57"/>
      <c r="D174" s="57"/>
      <c r="E174" s="201"/>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214"/>
    </row>
    <row r="175" ht="15.75" customHeight="1">
      <c r="A175" s="57"/>
      <c r="B175" s="57"/>
      <c r="C175" s="57"/>
      <c r="D175" s="57"/>
      <c r="E175" s="201"/>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214"/>
    </row>
    <row r="176" ht="15.75" customHeight="1">
      <c r="A176" s="57"/>
      <c r="B176" s="57"/>
      <c r="C176" s="57"/>
      <c r="D176" s="57"/>
      <c r="E176" s="201"/>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214"/>
    </row>
    <row r="177" ht="15.75" customHeight="1">
      <c r="A177" s="57"/>
      <c r="B177" s="57"/>
      <c r="C177" s="57"/>
      <c r="D177" s="57"/>
      <c r="E177" s="201"/>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214"/>
    </row>
    <row r="178" ht="15.75" customHeight="1">
      <c r="A178" s="57"/>
      <c r="B178" s="57"/>
      <c r="C178" s="57"/>
      <c r="D178" s="57"/>
      <c r="E178" s="201"/>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214"/>
    </row>
    <row r="179" ht="15.75" customHeight="1">
      <c r="A179" s="57"/>
      <c r="B179" s="57"/>
      <c r="C179" s="57"/>
      <c r="D179" s="57"/>
      <c r="E179" s="201"/>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214"/>
    </row>
    <row r="180" ht="15.75" customHeight="1">
      <c r="A180" s="57"/>
      <c r="B180" s="57"/>
      <c r="C180" s="57"/>
      <c r="D180" s="57"/>
      <c r="E180" s="201"/>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214"/>
    </row>
    <row r="181" ht="15.75" customHeight="1">
      <c r="A181" s="57"/>
      <c r="B181" s="57"/>
      <c r="C181" s="57"/>
      <c r="D181" s="57"/>
      <c r="E181" s="201"/>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214"/>
    </row>
    <row r="182" ht="15.75" customHeight="1">
      <c r="A182" s="57"/>
      <c r="B182" s="57"/>
      <c r="C182" s="57"/>
      <c r="D182" s="57"/>
      <c r="E182" s="201"/>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214"/>
    </row>
    <row r="183" ht="15.75" customHeight="1">
      <c r="A183" s="57"/>
      <c r="B183" s="57"/>
      <c r="C183" s="57"/>
      <c r="D183" s="57"/>
      <c r="E183" s="201"/>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214"/>
    </row>
    <row r="184" ht="15.75" customHeight="1">
      <c r="A184" s="57"/>
      <c r="B184" s="57"/>
      <c r="C184" s="57"/>
      <c r="D184" s="57"/>
      <c r="E184" s="201"/>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214"/>
    </row>
    <row r="185" ht="15.75" customHeight="1">
      <c r="A185" s="57"/>
      <c r="B185" s="57"/>
      <c r="C185" s="57"/>
      <c r="D185" s="57"/>
      <c r="E185" s="201"/>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c r="BI185" s="57"/>
      <c r="BJ185" s="214"/>
    </row>
    <row r="186" ht="15.75" customHeight="1">
      <c r="A186" s="57"/>
      <c r="B186" s="57"/>
      <c r="C186" s="57"/>
      <c r="D186" s="57"/>
      <c r="E186" s="201"/>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c r="BI186" s="57"/>
      <c r="BJ186" s="214"/>
    </row>
    <row r="187" ht="15.75" customHeight="1">
      <c r="A187" s="57"/>
      <c r="B187" s="57"/>
      <c r="C187" s="57"/>
      <c r="D187" s="57"/>
      <c r="E187" s="201"/>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214"/>
    </row>
    <row r="188" ht="15.75" customHeight="1">
      <c r="A188" s="57"/>
      <c r="B188" s="57"/>
      <c r="C188" s="57"/>
      <c r="D188" s="57"/>
      <c r="E188" s="201"/>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214"/>
    </row>
    <row r="189" ht="15.75" customHeight="1">
      <c r="A189" s="57"/>
      <c r="B189" s="57"/>
      <c r="C189" s="57"/>
      <c r="D189" s="57"/>
      <c r="E189" s="201"/>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c r="BI189" s="57"/>
      <c r="BJ189" s="214"/>
    </row>
    <row r="190" ht="15.75" customHeight="1">
      <c r="A190" s="57"/>
      <c r="B190" s="57"/>
      <c r="C190" s="57"/>
      <c r="D190" s="57"/>
      <c r="E190" s="201"/>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c r="BI190" s="57"/>
      <c r="BJ190" s="214"/>
    </row>
    <row r="191" ht="15.75" customHeight="1">
      <c r="A191" s="57"/>
      <c r="B191" s="57"/>
      <c r="C191" s="57"/>
      <c r="D191" s="57"/>
      <c r="E191" s="201"/>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c r="BI191" s="57"/>
      <c r="BJ191" s="214"/>
    </row>
    <row r="192" ht="15.75" customHeight="1">
      <c r="A192" s="57"/>
      <c r="B192" s="57"/>
      <c r="C192" s="57"/>
      <c r="D192" s="57"/>
      <c r="E192" s="201"/>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c r="BI192" s="57"/>
      <c r="BJ192" s="214"/>
    </row>
    <row r="193" ht="15.75" customHeight="1">
      <c r="A193" s="57"/>
      <c r="B193" s="57"/>
      <c r="C193" s="57"/>
      <c r="D193" s="57"/>
      <c r="E193" s="201"/>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c r="BI193" s="57"/>
      <c r="BJ193" s="214"/>
    </row>
    <row r="194" ht="15.75" customHeight="1">
      <c r="A194" s="57"/>
      <c r="B194" s="57"/>
      <c r="C194" s="57"/>
      <c r="D194" s="57"/>
      <c r="E194" s="201"/>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c r="BI194" s="57"/>
      <c r="BJ194" s="214"/>
    </row>
    <row r="195" ht="15.75" customHeight="1">
      <c r="A195" s="57"/>
      <c r="B195" s="57"/>
      <c r="C195" s="57"/>
      <c r="D195" s="57"/>
      <c r="E195" s="201"/>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c r="BI195" s="57"/>
      <c r="BJ195" s="214"/>
    </row>
    <row r="196" ht="15.75" customHeight="1">
      <c r="A196" s="57"/>
      <c r="B196" s="57"/>
      <c r="C196" s="57"/>
      <c r="D196" s="57"/>
      <c r="E196" s="201"/>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c r="BI196" s="57"/>
      <c r="BJ196" s="214"/>
    </row>
    <row r="197" ht="15.75" customHeight="1">
      <c r="A197" s="57"/>
      <c r="B197" s="57"/>
      <c r="C197" s="57"/>
      <c r="D197" s="57"/>
      <c r="E197" s="201"/>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214"/>
    </row>
    <row r="198" ht="15.75" customHeight="1">
      <c r="A198" s="57"/>
      <c r="B198" s="57"/>
      <c r="C198" s="57"/>
      <c r="D198" s="57"/>
      <c r="E198" s="201"/>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c r="BI198" s="57"/>
      <c r="BJ198" s="214"/>
    </row>
    <row r="199" ht="15.75" customHeight="1">
      <c r="A199" s="57"/>
      <c r="B199" s="57"/>
      <c r="C199" s="57"/>
      <c r="D199" s="57"/>
      <c r="E199" s="201"/>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c r="BI199" s="57"/>
      <c r="BJ199" s="214"/>
    </row>
    <row r="200" ht="15.75" customHeight="1">
      <c r="A200" s="57"/>
      <c r="B200" s="57"/>
      <c r="C200" s="57"/>
      <c r="D200" s="57"/>
      <c r="E200" s="201"/>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c r="BI200" s="57"/>
      <c r="BJ200" s="214"/>
    </row>
    <row r="201" ht="15.75" customHeight="1">
      <c r="A201" s="57"/>
      <c r="B201" s="57"/>
      <c r="C201" s="57"/>
      <c r="D201" s="57"/>
      <c r="E201" s="201"/>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c r="BI201" s="57"/>
      <c r="BJ201" s="214"/>
    </row>
    <row r="202" ht="15.75" customHeight="1">
      <c r="A202" s="57"/>
      <c r="B202" s="57"/>
      <c r="C202" s="57"/>
      <c r="D202" s="57"/>
      <c r="E202" s="201"/>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c r="BI202" s="57"/>
      <c r="BJ202" s="214"/>
    </row>
    <row r="203" ht="15.75" customHeight="1">
      <c r="A203" s="57"/>
      <c r="B203" s="57"/>
      <c r="C203" s="57"/>
      <c r="D203" s="57"/>
      <c r="E203" s="201"/>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c r="BI203" s="57"/>
      <c r="BJ203" s="214"/>
    </row>
    <row r="204" ht="15.75" customHeight="1">
      <c r="A204" s="57"/>
      <c r="B204" s="57"/>
      <c r="C204" s="57"/>
      <c r="D204" s="57"/>
      <c r="E204" s="201"/>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c r="BI204" s="57"/>
      <c r="BJ204" s="214"/>
    </row>
    <row r="205" ht="15.75" customHeight="1">
      <c r="A205" s="57"/>
      <c r="B205" s="57"/>
      <c r="C205" s="57"/>
      <c r="D205" s="57"/>
      <c r="E205" s="201"/>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c r="BI205" s="57"/>
      <c r="BJ205" s="214"/>
    </row>
    <row r="206" ht="15.75" customHeight="1">
      <c r="A206" s="57"/>
      <c r="B206" s="57"/>
      <c r="C206" s="57"/>
      <c r="D206" s="57"/>
      <c r="E206" s="201"/>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c r="BI206" s="57"/>
      <c r="BJ206" s="214"/>
    </row>
    <row r="207" ht="15.75" customHeight="1">
      <c r="A207" s="57"/>
      <c r="B207" s="57"/>
      <c r="C207" s="57"/>
      <c r="D207" s="57"/>
      <c r="E207" s="201"/>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c r="BI207" s="57"/>
      <c r="BJ207" s="214"/>
    </row>
    <row r="208" ht="15.75" customHeight="1">
      <c r="A208" s="57"/>
      <c r="B208" s="57"/>
      <c r="C208" s="57"/>
      <c r="D208" s="57"/>
      <c r="E208" s="201"/>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c r="BI208" s="57"/>
      <c r="BJ208" s="214"/>
    </row>
    <row r="209" ht="15.75" customHeight="1">
      <c r="A209" s="57"/>
      <c r="B209" s="57"/>
      <c r="C209" s="57"/>
      <c r="D209" s="57"/>
      <c r="E209" s="201"/>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c r="BI209" s="57"/>
      <c r="BJ209" s="214"/>
    </row>
    <row r="210" ht="15.75" customHeight="1">
      <c r="A210" s="57"/>
      <c r="B210" s="57"/>
      <c r="C210" s="57"/>
      <c r="D210" s="57"/>
      <c r="E210" s="201"/>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57"/>
      <c r="BH210" s="57"/>
      <c r="BI210" s="57"/>
      <c r="BJ210" s="214"/>
    </row>
    <row r="211" ht="15.75" customHeight="1">
      <c r="A211" s="57"/>
      <c r="B211" s="57"/>
      <c r="C211" s="57"/>
      <c r="D211" s="57"/>
      <c r="E211" s="201"/>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57"/>
      <c r="BG211" s="57"/>
      <c r="BH211" s="57"/>
      <c r="BI211" s="57"/>
      <c r="BJ211" s="214"/>
    </row>
    <row r="212" ht="15.75" customHeight="1">
      <c r="A212" s="57"/>
      <c r="B212" s="57"/>
      <c r="C212" s="57"/>
      <c r="D212" s="57"/>
      <c r="E212" s="201"/>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c r="BI212" s="57"/>
      <c r="BJ212" s="214"/>
    </row>
    <row r="213" ht="15.75" customHeight="1">
      <c r="A213" s="57"/>
      <c r="B213" s="57"/>
      <c r="C213" s="57"/>
      <c r="D213" s="57"/>
      <c r="E213" s="201"/>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214"/>
    </row>
    <row r="214" ht="15.75" customHeight="1">
      <c r="A214" s="57"/>
      <c r="B214" s="57"/>
      <c r="C214" s="57"/>
      <c r="D214" s="57"/>
      <c r="E214" s="201"/>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c r="BI214" s="57"/>
      <c r="BJ214" s="214"/>
    </row>
    <row r="215" ht="15.75" customHeight="1">
      <c r="A215" s="57"/>
      <c r="B215" s="57"/>
      <c r="C215" s="57"/>
      <c r="D215" s="57"/>
      <c r="E215" s="201"/>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57"/>
      <c r="BG215" s="57"/>
      <c r="BH215" s="57"/>
      <c r="BI215" s="57"/>
      <c r="BJ215" s="214"/>
    </row>
    <row r="216" ht="15.75" customHeight="1">
      <c r="A216" s="57"/>
      <c r="B216" s="57"/>
      <c r="C216" s="57"/>
      <c r="D216" s="57"/>
      <c r="E216" s="201"/>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57"/>
      <c r="BH216" s="57"/>
      <c r="BI216" s="57"/>
      <c r="BJ216" s="214"/>
    </row>
    <row r="217" ht="15.75" customHeight="1">
      <c r="A217" s="57"/>
      <c r="B217" s="57"/>
      <c r="C217" s="57"/>
      <c r="D217" s="57"/>
      <c r="E217" s="201"/>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57"/>
      <c r="BG217" s="57"/>
      <c r="BH217" s="57"/>
      <c r="BI217" s="57"/>
      <c r="BJ217" s="214"/>
    </row>
    <row r="218" ht="15.75" customHeight="1">
      <c r="A218" s="57"/>
      <c r="B218" s="57"/>
      <c r="C218" s="57"/>
      <c r="D218" s="57"/>
      <c r="E218" s="201"/>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c r="BI218" s="57"/>
      <c r="BJ218" s="214"/>
    </row>
    <row r="219" ht="15.75" customHeight="1">
      <c r="A219" s="57"/>
      <c r="B219" s="57"/>
      <c r="C219" s="57"/>
      <c r="D219" s="57"/>
      <c r="E219" s="201"/>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c r="BI219" s="57"/>
      <c r="BJ219" s="214"/>
    </row>
    <row r="220" ht="15.75" customHeight="1">
      <c r="A220" s="57"/>
      <c r="B220" s="57"/>
      <c r="C220" s="57"/>
      <c r="D220" s="57"/>
      <c r="E220" s="201"/>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c r="BI220" s="57"/>
      <c r="BJ220" s="214"/>
    </row>
    <row r="221" ht="15.75" customHeight="1">
      <c r="A221" s="57"/>
      <c r="B221" s="57"/>
      <c r="C221" s="57"/>
      <c r="D221" s="57"/>
      <c r="E221" s="201"/>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c r="BI221" s="57"/>
      <c r="BJ221" s="214"/>
    </row>
    <row r="222" ht="15.75" customHeight="1">
      <c r="A222" s="57"/>
      <c r="B222" s="57"/>
      <c r="C222" s="57"/>
      <c r="D222" s="57"/>
      <c r="E222" s="201"/>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57"/>
      <c r="BG222" s="57"/>
      <c r="BH222" s="57"/>
      <c r="BI222" s="57"/>
      <c r="BJ222" s="214"/>
    </row>
    <row r="223" ht="15.75" customHeight="1">
      <c r="A223" s="57"/>
      <c r="B223" s="57"/>
      <c r="C223" s="57"/>
      <c r="D223" s="57"/>
      <c r="E223" s="201"/>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c r="BI223" s="57"/>
      <c r="BJ223" s="214"/>
    </row>
    <row r="224" ht="15.75" customHeight="1">
      <c r="A224" s="57"/>
      <c r="B224" s="57"/>
      <c r="C224" s="57"/>
      <c r="D224" s="57"/>
      <c r="E224" s="201"/>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c r="BE224" s="57"/>
      <c r="BF224" s="57"/>
      <c r="BG224" s="57"/>
      <c r="BH224" s="57"/>
      <c r="BI224" s="57"/>
      <c r="BJ224" s="214"/>
    </row>
    <row r="225" ht="15.75" customHeight="1">
      <c r="A225" s="57"/>
      <c r="B225" s="57"/>
      <c r="C225" s="57"/>
      <c r="D225" s="57"/>
      <c r="E225" s="201"/>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c r="BI225" s="57"/>
      <c r="BJ225" s="214"/>
    </row>
    <row r="226" ht="15.75" customHeight="1">
      <c r="A226" s="57"/>
      <c r="B226" s="57"/>
      <c r="C226" s="57"/>
      <c r="D226" s="57"/>
      <c r="E226" s="201"/>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c r="BE226" s="57"/>
      <c r="BF226" s="57"/>
      <c r="BG226" s="57"/>
      <c r="BH226" s="57"/>
      <c r="BI226" s="57"/>
      <c r="BJ226" s="214"/>
    </row>
    <row r="227" ht="15.75" customHeight="1">
      <c r="A227" s="57"/>
      <c r="B227" s="57"/>
      <c r="C227" s="57"/>
      <c r="D227" s="57"/>
      <c r="E227" s="201"/>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c r="BC227" s="57"/>
      <c r="BD227" s="57"/>
      <c r="BE227" s="57"/>
      <c r="BF227" s="57"/>
      <c r="BG227" s="57"/>
      <c r="BH227" s="57"/>
      <c r="BI227" s="57"/>
      <c r="BJ227" s="214"/>
    </row>
    <row r="228" ht="15.75" customHeight="1">
      <c r="A228" s="57"/>
      <c r="B228" s="57"/>
      <c r="C228" s="57"/>
      <c r="D228" s="57"/>
      <c r="E228" s="201"/>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c r="BC228" s="57"/>
      <c r="BD228" s="57"/>
      <c r="BE228" s="57"/>
      <c r="BF228" s="57"/>
      <c r="BG228" s="57"/>
      <c r="BH228" s="57"/>
      <c r="BI228" s="57"/>
      <c r="BJ228" s="214"/>
    </row>
    <row r="229" ht="15.75" customHeight="1">
      <c r="A229" s="57"/>
      <c r="B229" s="57"/>
      <c r="C229" s="57"/>
      <c r="D229" s="57"/>
      <c r="E229" s="201"/>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c r="BC229" s="57"/>
      <c r="BD229" s="57"/>
      <c r="BE229" s="57"/>
      <c r="BF229" s="57"/>
      <c r="BG229" s="57"/>
      <c r="BH229" s="57"/>
      <c r="BI229" s="57"/>
      <c r="BJ229" s="214"/>
    </row>
    <row r="230" ht="15.75" customHeight="1">
      <c r="A230" s="57"/>
      <c r="B230" s="57"/>
      <c r="C230" s="57"/>
      <c r="D230" s="57"/>
      <c r="E230" s="201"/>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c r="BC230" s="57"/>
      <c r="BD230" s="57"/>
      <c r="BE230" s="57"/>
      <c r="BF230" s="57"/>
      <c r="BG230" s="57"/>
      <c r="BH230" s="57"/>
      <c r="BI230" s="57"/>
      <c r="BJ230" s="214"/>
    </row>
    <row r="231" ht="15.75" customHeight="1">
      <c r="A231" s="57"/>
      <c r="B231" s="57"/>
      <c r="C231" s="57"/>
      <c r="D231" s="57"/>
      <c r="E231" s="201"/>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c r="BI231" s="57"/>
      <c r="BJ231" s="214"/>
    </row>
    <row r="232" ht="15.75" customHeight="1">
      <c r="A232" s="57"/>
      <c r="B232" s="57"/>
      <c r="C232" s="57"/>
      <c r="D232" s="57"/>
      <c r="E232" s="201"/>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214"/>
    </row>
    <row r="233" ht="15.75" customHeight="1">
      <c r="A233" s="57"/>
      <c r="B233" s="57"/>
      <c r="C233" s="57"/>
      <c r="D233" s="57"/>
      <c r="E233" s="201"/>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c r="BI233" s="57"/>
      <c r="BJ233" s="214"/>
    </row>
    <row r="234" ht="15.75" customHeight="1">
      <c r="A234" s="57"/>
      <c r="B234" s="57"/>
      <c r="C234" s="57"/>
      <c r="D234" s="57"/>
      <c r="E234" s="201"/>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c r="BI234" s="57"/>
      <c r="BJ234" s="214"/>
    </row>
    <row r="235" ht="15.75" customHeight="1">
      <c r="A235" s="57"/>
      <c r="B235" s="57"/>
      <c r="C235" s="57"/>
      <c r="D235" s="57"/>
      <c r="E235" s="201"/>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c r="BI235" s="57"/>
      <c r="BJ235" s="214"/>
    </row>
    <row r="236" ht="15.75" customHeight="1">
      <c r="A236" s="57"/>
      <c r="B236" s="57"/>
      <c r="C236" s="57"/>
      <c r="D236" s="57"/>
      <c r="E236" s="201"/>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c r="BI236" s="57"/>
      <c r="BJ236" s="214"/>
    </row>
    <row r="237" ht="15.75" customHeight="1">
      <c r="A237" s="57"/>
      <c r="B237" s="57"/>
      <c r="C237" s="57"/>
      <c r="D237" s="57"/>
      <c r="E237" s="201"/>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c r="BF237" s="57"/>
      <c r="BG237" s="57"/>
      <c r="BH237" s="57"/>
      <c r="BI237" s="57"/>
      <c r="BJ237" s="214"/>
    </row>
    <row r="238" ht="15.75" customHeight="1">
      <c r="A238" s="57"/>
      <c r="B238" s="57"/>
      <c r="C238" s="57"/>
      <c r="D238" s="57"/>
      <c r="E238" s="201"/>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c r="BI238" s="57"/>
      <c r="BJ238" s="214"/>
    </row>
    <row r="239" ht="15.75" customHeight="1">
      <c r="A239" s="57"/>
      <c r="B239" s="57"/>
      <c r="C239" s="57"/>
      <c r="D239" s="57"/>
      <c r="E239" s="201"/>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c r="BI239" s="57"/>
      <c r="BJ239" s="214"/>
    </row>
    <row r="240" ht="15.75" customHeight="1">
      <c r="A240" s="57"/>
      <c r="B240" s="57"/>
      <c r="C240" s="57"/>
      <c r="D240" s="57"/>
      <c r="E240" s="201"/>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c r="BF240" s="57"/>
      <c r="BG240" s="57"/>
      <c r="BH240" s="57"/>
      <c r="BI240" s="57"/>
      <c r="BJ240" s="214"/>
    </row>
    <row r="241" ht="15.75" customHeight="1">
      <c r="A241" s="57"/>
      <c r="B241" s="57"/>
      <c r="C241" s="57"/>
      <c r="D241" s="57"/>
      <c r="E241" s="201"/>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c r="BC241" s="57"/>
      <c r="BD241" s="57"/>
      <c r="BE241" s="57"/>
      <c r="BF241" s="57"/>
      <c r="BG241" s="57"/>
      <c r="BH241" s="57"/>
      <c r="BI241" s="57"/>
      <c r="BJ241" s="214"/>
    </row>
    <row r="242" ht="15.75" customHeight="1">
      <c r="A242" s="57"/>
      <c r="B242" s="57"/>
      <c r="C242" s="57"/>
      <c r="D242" s="57"/>
      <c r="E242" s="201"/>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c r="BF242" s="57"/>
      <c r="BG242" s="57"/>
      <c r="BH242" s="57"/>
      <c r="BI242" s="57"/>
      <c r="BJ242" s="214"/>
    </row>
    <row r="243" ht="15.75" customHeight="1">
      <c r="A243" s="57"/>
      <c r="B243" s="57"/>
      <c r="C243" s="57"/>
      <c r="D243" s="57"/>
      <c r="E243" s="201"/>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214"/>
    </row>
    <row r="244" ht="15.75" customHeight="1">
      <c r="A244" s="57"/>
      <c r="B244" s="57"/>
      <c r="C244" s="57"/>
      <c r="D244" s="57"/>
      <c r="E244" s="201"/>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57"/>
      <c r="BH244" s="57"/>
      <c r="BI244" s="57"/>
      <c r="BJ244" s="214"/>
    </row>
    <row r="245" ht="15.75" customHeight="1">
      <c r="A245" s="57"/>
      <c r="B245" s="57"/>
      <c r="C245" s="57"/>
      <c r="D245" s="57"/>
      <c r="E245" s="201"/>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c r="AR245" s="57"/>
      <c r="AS245" s="57"/>
      <c r="AT245" s="57"/>
      <c r="AU245" s="57"/>
      <c r="AV245" s="57"/>
      <c r="AW245" s="57"/>
      <c r="AX245" s="57"/>
      <c r="AY245" s="57"/>
      <c r="AZ245" s="57"/>
      <c r="BA245" s="57"/>
      <c r="BB245" s="57"/>
      <c r="BC245" s="57"/>
      <c r="BD245" s="57"/>
      <c r="BE245" s="57"/>
      <c r="BF245" s="57"/>
      <c r="BG245" s="57"/>
      <c r="BH245" s="57"/>
      <c r="BI245" s="57"/>
      <c r="BJ245" s="214"/>
    </row>
    <row r="246" ht="15.75" customHeight="1">
      <c r="A246" s="57"/>
      <c r="B246" s="57"/>
      <c r="C246" s="57"/>
      <c r="D246" s="57"/>
      <c r="E246" s="201"/>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57"/>
      <c r="BC246" s="57"/>
      <c r="BD246" s="57"/>
      <c r="BE246" s="57"/>
      <c r="BF246" s="57"/>
      <c r="BG246" s="57"/>
      <c r="BH246" s="57"/>
      <c r="BI246" s="57"/>
      <c r="BJ246" s="214"/>
    </row>
    <row r="247" ht="15.75" customHeight="1">
      <c r="A247" s="57"/>
      <c r="B247" s="57"/>
      <c r="C247" s="57"/>
      <c r="D247" s="57"/>
      <c r="E247" s="201"/>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c r="AU247" s="57"/>
      <c r="AV247" s="57"/>
      <c r="AW247" s="57"/>
      <c r="AX247" s="57"/>
      <c r="AY247" s="57"/>
      <c r="AZ247" s="57"/>
      <c r="BA247" s="57"/>
      <c r="BB247" s="57"/>
      <c r="BC247" s="57"/>
      <c r="BD247" s="57"/>
      <c r="BE247" s="57"/>
      <c r="BF247" s="57"/>
      <c r="BG247" s="57"/>
      <c r="BH247" s="57"/>
      <c r="BI247" s="57"/>
      <c r="BJ247" s="214"/>
    </row>
    <row r="248" ht="15.75" customHeight="1">
      <c r="A248" s="57"/>
      <c r="B248" s="57"/>
      <c r="C248" s="57"/>
      <c r="D248" s="57"/>
      <c r="E248" s="201"/>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c r="AU248" s="57"/>
      <c r="AV248" s="57"/>
      <c r="AW248" s="57"/>
      <c r="AX248" s="57"/>
      <c r="AY248" s="57"/>
      <c r="AZ248" s="57"/>
      <c r="BA248" s="57"/>
      <c r="BB248" s="57"/>
      <c r="BC248" s="57"/>
      <c r="BD248" s="57"/>
      <c r="BE248" s="57"/>
      <c r="BF248" s="57"/>
      <c r="BG248" s="57"/>
      <c r="BH248" s="57"/>
      <c r="BI248" s="57"/>
      <c r="BJ248" s="214"/>
    </row>
    <row r="249" ht="15.75" customHeight="1">
      <c r="A249" s="57"/>
      <c r="B249" s="57"/>
      <c r="C249" s="57"/>
      <c r="D249" s="57"/>
      <c r="E249" s="201"/>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c r="AT249" s="57"/>
      <c r="AU249" s="57"/>
      <c r="AV249" s="57"/>
      <c r="AW249" s="57"/>
      <c r="AX249" s="57"/>
      <c r="AY249" s="57"/>
      <c r="AZ249" s="57"/>
      <c r="BA249" s="57"/>
      <c r="BB249" s="57"/>
      <c r="BC249" s="57"/>
      <c r="BD249" s="57"/>
      <c r="BE249" s="57"/>
      <c r="BF249" s="57"/>
      <c r="BG249" s="57"/>
      <c r="BH249" s="57"/>
      <c r="BI249" s="57"/>
      <c r="BJ249" s="214"/>
    </row>
    <row r="250" ht="15.75" customHeight="1">
      <c r="A250" s="57"/>
      <c r="B250" s="57"/>
      <c r="C250" s="57"/>
      <c r="D250" s="57"/>
      <c r="E250" s="201"/>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c r="AN250" s="57"/>
      <c r="AO250" s="57"/>
      <c r="AP250" s="57"/>
      <c r="AQ250" s="57"/>
      <c r="AR250" s="57"/>
      <c r="AS250" s="57"/>
      <c r="AT250" s="57"/>
      <c r="AU250" s="57"/>
      <c r="AV250" s="57"/>
      <c r="AW250" s="57"/>
      <c r="AX250" s="57"/>
      <c r="AY250" s="57"/>
      <c r="AZ250" s="57"/>
      <c r="BA250" s="57"/>
      <c r="BB250" s="57"/>
      <c r="BC250" s="57"/>
      <c r="BD250" s="57"/>
      <c r="BE250" s="57"/>
      <c r="BF250" s="57"/>
      <c r="BG250" s="57"/>
      <c r="BH250" s="57"/>
      <c r="BI250" s="57"/>
      <c r="BJ250" s="214"/>
    </row>
    <row r="251" ht="15.75" customHeight="1">
      <c r="A251" s="57"/>
      <c r="B251" s="57"/>
      <c r="C251" s="57"/>
      <c r="D251" s="57"/>
      <c r="E251" s="201"/>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c r="AN251" s="57"/>
      <c r="AO251" s="57"/>
      <c r="AP251" s="57"/>
      <c r="AQ251" s="57"/>
      <c r="AR251" s="57"/>
      <c r="AS251" s="57"/>
      <c r="AT251" s="57"/>
      <c r="AU251" s="57"/>
      <c r="AV251" s="57"/>
      <c r="AW251" s="57"/>
      <c r="AX251" s="57"/>
      <c r="AY251" s="57"/>
      <c r="AZ251" s="57"/>
      <c r="BA251" s="57"/>
      <c r="BB251" s="57"/>
      <c r="BC251" s="57"/>
      <c r="BD251" s="57"/>
      <c r="BE251" s="57"/>
      <c r="BF251" s="57"/>
      <c r="BG251" s="57"/>
      <c r="BH251" s="57"/>
      <c r="BI251" s="57"/>
      <c r="BJ251" s="214"/>
    </row>
    <row r="252" ht="15.75" customHeight="1">
      <c r="A252" s="57"/>
      <c r="B252" s="57"/>
      <c r="C252" s="57"/>
      <c r="D252" s="57"/>
      <c r="E252" s="201"/>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c r="AN252" s="57"/>
      <c r="AO252" s="57"/>
      <c r="AP252" s="57"/>
      <c r="AQ252" s="57"/>
      <c r="AR252" s="57"/>
      <c r="AS252" s="57"/>
      <c r="AT252" s="57"/>
      <c r="AU252" s="57"/>
      <c r="AV252" s="57"/>
      <c r="AW252" s="57"/>
      <c r="AX252" s="57"/>
      <c r="AY252" s="57"/>
      <c r="AZ252" s="57"/>
      <c r="BA252" s="57"/>
      <c r="BB252" s="57"/>
      <c r="BC252" s="57"/>
      <c r="BD252" s="57"/>
      <c r="BE252" s="57"/>
      <c r="BF252" s="57"/>
      <c r="BG252" s="57"/>
      <c r="BH252" s="57"/>
      <c r="BI252" s="57"/>
      <c r="BJ252" s="214"/>
    </row>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6:E6"/>
    <mergeCell ref="B20:C20"/>
    <mergeCell ref="B31:E31"/>
    <mergeCell ref="B44:C44"/>
    <mergeCell ref="B45:C45"/>
  </mergeCells>
  <printOptions headings="0" gridLines="0"/>
  <pageMargins left="0.39370078740157477" right="0.39370078740157477" top="0.35433070866141736" bottom="0.31496062992125984"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oddFooter>&amp;CSeite &amp;P von</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howOutlineSymbols="1" summaryBelow="0" summaryRight="0"/>
    <pageSetUpPr autoPageBreaks="1" fitToPage="0"/>
  </sheetPr>
  <sheetViews>
    <sheetView workbookViewId="0" zoomScale="100">
      <selection activeCell="A1" activeCellId="0" sqref="A1"/>
    </sheetView>
  </sheetViews>
  <sheetFormatPr baseColWidth="10" customHeight="1" defaultColWidth="14.5" defaultRowHeight="15"/>
  <cols>
    <col bestFit="1" customWidth="1" min="1" max="6" width="14.5"/>
  </cols>
  <sheetData>
    <row r="1" ht="15.75" customHeight="1">
      <c r="A1" s="1" t="s">
        <v>742</v>
      </c>
      <c r="B1" s="2"/>
      <c r="C1" s="2"/>
      <c r="D1" s="2"/>
      <c r="E1" s="2"/>
      <c r="F1" s="2"/>
      <c r="G1" s="2"/>
      <c r="H1" s="2"/>
      <c r="I1" s="2"/>
      <c r="J1" s="2"/>
      <c r="K1" s="2"/>
      <c r="L1" s="2"/>
      <c r="M1" s="2"/>
      <c r="N1" s="2"/>
      <c r="O1" s="2"/>
      <c r="P1" s="2"/>
      <c r="Q1" s="2"/>
      <c r="R1" s="2"/>
      <c r="S1" s="2"/>
      <c r="T1" s="2"/>
      <c r="U1" s="2"/>
    </row>
    <row r="2" ht="15.75" customHeight="1">
      <c r="A2" s="3" t="s">
        <v>743</v>
      </c>
      <c r="B2" s="2"/>
      <c r="C2" s="2"/>
      <c r="D2" s="2"/>
      <c r="E2" s="2"/>
      <c r="F2" s="2"/>
      <c r="G2" s="2"/>
      <c r="H2" s="2"/>
      <c r="I2" s="2"/>
      <c r="J2" s="2"/>
      <c r="K2" s="2"/>
      <c r="L2" s="2"/>
      <c r="M2" s="2"/>
      <c r="N2" s="2"/>
      <c r="O2" s="2"/>
      <c r="P2" s="2"/>
      <c r="Q2" s="2"/>
      <c r="R2" s="2"/>
      <c r="S2" s="2"/>
      <c r="T2" s="2"/>
      <c r="U2" s="2"/>
    </row>
    <row r="3" ht="7.5" customHeight="1">
      <c r="A3" s="2"/>
      <c r="B3" s="2"/>
      <c r="C3" s="2"/>
      <c r="D3" s="2"/>
      <c r="E3" s="2"/>
      <c r="F3" s="2"/>
      <c r="G3" s="2"/>
      <c r="H3" s="2"/>
      <c r="I3" s="2"/>
      <c r="J3" s="2"/>
      <c r="K3" s="2"/>
      <c r="L3" s="2"/>
      <c r="M3" s="2"/>
      <c r="N3" s="2"/>
      <c r="O3" s="2"/>
      <c r="P3" s="2"/>
      <c r="Q3" s="2"/>
      <c r="R3" s="2"/>
      <c r="S3" s="2"/>
      <c r="T3" s="2"/>
      <c r="U3" s="2"/>
    </row>
    <row r="4" ht="15.75" customHeight="1">
      <c r="A4" s="4"/>
      <c r="B4" s="4"/>
      <c r="C4" s="4"/>
      <c r="D4" s="4"/>
      <c r="E4" s="4"/>
      <c r="F4" s="4"/>
      <c r="G4" s="4"/>
      <c r="H4" s="4"/>
      <c r="I4" s="4"/>
      <c r="J4" s="4"/>
      <c r="K4" s="4"/>
      <c r="L4" s="4"/>
      <c r="M4" s="4"/>
      <c r="N4" s="4"/>
      <c r="O4" s="4"/>
      <c r="P4" s="4"/>
      <c r="Q4" s="4"/>
      <c r="R4" s="4"/>
      <c r="S4" s="4"/>
      <c r="T4" s="4"/>
      <c r="U4" s="4"/>
    </row>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howOutlineSymbols="1" summaryBelow="0" summaryRight="0"/>
    <pageSetUpPr autoPageBreaks="1" fitToPage="0"/>
  </sheetPr>
  <sheetViews>
    <sheetView workbookViewId="0" zoomScale="100">
      <selection activeCell="A1" activeCellId="0" sqref="A1"/>
    </sheetView>
  </sheetViews>
  <sheetFormatPr baseColWidth="10" customHeight="1" defaultColWidth="14.5" defaultRowHeight="15"/>
  <cols>
    <col bestFit="1" customWidth="1" min="1" max="1" width="1.5"/>
    <col bestFit="1" customWidth="1" min="2" max="6" width="14.5"/>
  </cols>
  <sheetData>
    <row r="1" ht="15.75" customHeight="1">
      <c r="A1" s="1"/>
      <c r="B1" s="1" t="s">
        <v>742</v>
      </c>
      <c r="C1" s="2"/>
      <c r="D1" s="2"/>
      <c r="E1" s="2"/>
      <c r="F1" s="2"/>
      <c r="G1" s="2"/>
      <c r="H1" s="2"/>
      <c r="I1" s="2"/>
      <c r="J1" s="2"/>
      <c r="K1" s="2"/>
      <c r="L1" s="2"/>
      <c r="M1" s="2"/>
      <c r="N1" s="2"/>
      <c r="O1" s="2"/>
      <c r="P1" s="2"/>
      <c r="Q1" s="2"/>
      <c r="R1" s="2"/>
      <c r="S1" s="2"/>
      <c r="T1" s="2"/>
      <c r="U1" s="2"/>
      <c r="V1" s="2"/>
    </row>
    <row r="2" ht="15.75" customHeight="1">
      <c r="A2" s="3"/>
      <c r="B2" s="3" t="s">
        <v>743</v>
      </c>
      <c r="C2" s="2"/>
      <c r="D2" s="2"/>
      <c r="E2" s="2"/>
      <c r="F2" s="2"/>
      <c r="G2" s="2"/>
      <c r="H2" s="2"/>
      <c r="I2" s="2"/>
      <c r="J2" s="2"/>
      <c r="K2" s="2"/>
      <c r="L2" s="2"/>
      <c r="M2" s="2"/>
      <c r="N2" s="2"/>
      <c r="O2" s="2"/>
      <c r="P2" s="2"/>
      <c r="Q2" s="2"/>
      <c r="R2" s="2"/>
      <c r="S2" s="2"/>
      <c r="T2" s="2"/>
      <c r="U2" s="2"/>
      <c r="V2" s="2"/>
    </row>
    <row r="3" ht="7.5" customHeight="1">
      <c r="A3" s="2"/>
      <c r="B3" s="2"/>
      <c r="C3" s="2"/>
      <c r="D3" s="2"/>
      <c r="E3" s="2"/>
      <c r="F3" s="2"/>
      <c r="G3" s="2"/>
      <c r="H3" s="2"/>
      <c r="I3" s="2"/>
      <c r="J3" s="2"/>
      <c r="K3" s="2"/>
      <c r="L3" s="2"/>
      <c r="M3" s="2"/>
      <c r="N3" s="2"/>
      <c r="O3" s="2"/>
      <c r="P3" s="2"/>
      <c r="Q3" s="2"/>
      <c r="R3" s="2"/>
      <c r="S3" s="2"/>
      <c r="T3" s="2"/>
      <c r="U3" s="2"/>
      <c r="V3" s="2"/>
    </row>
    <row r="4" ht="15.75" customHeight="1">
      <c r="A4" s="4"/>
      <c r="B4" s="4"/>
      <c r="C4" s="4"/>
      <c r="D4" s="4"/>
      <c r="E4" s="4"/>
      <c r="F4" s="4"/>
      <c r="G4" s="4"/>
      <c r="H4" s="4"/>
      <c r="I4" s="4"/>
      <c r="J4" s="4"/>
      <c r="K4" s="4"/>
      <c r="L4" s="4"/>
      <c r="M4" s="4"/>
      <c r="N4" s="4"/>
      <c r="O4" s="4"/>
      <c r="P4" s="4"/>
      <c r="Q4" s="4"/>
      <c r="R4" s="4"/>
      <c r="S4" s="4"/>
      <c r="T4" s="4"/>
      <c r="U4" s="4"/>
      <c r="V4" s="4"/>
    </row>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6AA84F"/>
    <outlinePr applyStyles="0" showOutlineSymbols="1" summaryBelow="0" summaryRight="0"/>
    <pageSetUpPr autoPageBreaks="1" fitToPage="0"/>
  </sheetPr>
  <sheetViews>
    <sheetView showGridLines="0" workbookViewId="0" zoomScale="100">
      <selection activeCell="D23" activeCellId="0" sqref="D23"/>
    </sheetView>
  </sheetViews>
  <sheetFormatPr baseColWidth="10" customHeight="1" defaultColWidth="14.5" defaultRowHeight="15"/>
  <cols>
    <col bestFit="1" customWidth="1" min="1" max="1" width="1.5"/>
    <col bestFit="1" customWidth="1" min="2" max="6" width="14.5"/>
  </cols>
  <sheetData>
    <row r="1" ht="34.5">
      <c r="A1" s="1"/>
      <c r="B1" s="1" t="s">
        <v>0</v>
      </c>
      <c r="C1" s="2"/>
      <c r="D1" s="2"/>
      <c r="E1" s="2"/>
      <c r="F1" s="2"/>
      <c r="G1" s="2"/>
      <c r="H1" s="2"/>
      <c r="I1" s="2"/>
      <c r="J1" s="2"/>
      <c r="K1" s="2"/>
      <c r="L1" s="2"/>
      <c r="M1" s="2"/>
      <c r="N1" s="2"/>
      <c r="O1" s="2"/>
      <c r="P1" s="2"/>
      <c r="Q1" s="2"/>
      <c r="R1" s="2"/>
      <c r="S1" s="2"/>
      <c r="T1" s="2"/>
      <c r="U1" s="2"/>
      <c r="V1" s="2"/>
    </row>
    <row r="2" ht="21.75">
      <c r="A2" s="3"/>
      <c r="B2" s="3" t="s">
        <v>19</v>
      </c>
      <c r="C2" s="2"/>
      <c r="D2" s="2"/>
      <c r="E2" s="2"/>
      <c r="F2" s="2"/>
      <c r="G2" s="2"/>
      <c r="H2" s="2"/>
      <c r="I2" s="2"/>
      <c r="J2" s="2"/>
      <c r="K2" s="2"/>
      <c r="L2" s="2"/>
      <c r="M2" s="2"/>
      <c r="N2" s="2"/>
      <c r="O2" s="2"/>
      <c r="P2" s="2"/>
      <c r="Q2" s="2"/>
      <c r="R2" s="2"/>
      <c r="S2" s="2"/>
      <c r="T2" s="2"/>
      <c r="U2" s="2"/>
      <c r="V2" s="2"/>
    </row>
    <row r="3" ht="7.5" customHeight="1">
      <c r="A3" s="2"/>
      <c r="B3" s="2"/>
      <c r="C3" s="2"/>
      <c r="D3" s="2"/>
      <c r="E3" s="2"/>
      <c r="F3" s="2"/>
      <c r="G3" s="2"/>
      <c r="H3" s="2"/>
      <c r="I3" s="2"/>
      <c r="J3" s="2"/>
      <c r="K3" s="2"/>
      <c r="L3" s="2"/>
      <c r="M3" s="2"/>
      <c r="N3" s="2"/>
      <c r="O3" s="2"/>
      <c r="P3" s="2"/>
      <c r="Q3" s="2"/>
      <c r="R3" s="2"/>
      <c r="S3" s="2"/>
      <c r="T3" s="2"/>
      <c r="U3" s="2"/>
      <c r="V3" s="2"/>
    </row>
    <row r="4" ht="15.75" customHeight="1">
      <c r="A4" s="4"/>
      <c r="B4" s="4"/>
      <c r="C4" s="4"/>
      <c r="D4" s="4"/>
      <c r="E4" s="4"/>
      <c r="F4" s="4"/>
      <c r="G4" s="4"/>
      <c r="H4" s="4"/>
      <c r="I4" s="4"/>
      <c r="J4" s="4"/>
      <c r="K4" s="4"/>
      <c r="L4" s="4"/>
      <c r="M4" s="4"/>
      <c r="N4" s="4"/>
      <c r="O4" s="4"/>
      <c r="P4" s="4"/>
      <c r="Q4" s="4"/>
      <c r="R4" s="4"/>
      <c r="S4" s="4"/>
      <c r="T4" s="4"/>
      <c r="U4" s="4"/>
      <c r="V4" s="4"/>
    </row>
    <row r="5" ht="15.75" customHeight="1"/>
    <row r="6" ht="15.75" customHeight="1">
      <c r="A6" s="18"/>
      <c r="B6" s="18" t="s">
        <v>20</v>
      </c>
      <c r="C6" s="19"/>
      <c r="D6" s="19"/>
      <c r="E6" s="19"/>
      <c r="F6" s="19"/>
      <c r="G6" s="19"/>
    </row>
    <row r="7" ht="34" customHeight="1">
      <c r="A7" s="19"/>
      <c r="B7" s="20" t="s">
        <v>21</v>
      </c>
      <c r="C7" s="21"/>
      <c r="D7" s="21"/>
      <c r="E7" s="21"/>
      <c r="F7" s="21"/>
      <c r="G7" s="22"/>
    </row>
    <row r="8" ht="15.75" customHeight="1">
      <c r="A8" s="19"/>
      <c r="B8" s="19"/>
      <c r="C8" s="19"/>
      <c r="D8" s="19"/>
      <c r="E8" s="19"/>
      <c r="F8" s="19"/>
      <c r="G8" s="19"/>
    </row>
    <row r="9" ht="15.75" customHeight="1">
      <c r="A9" s="18"/>
      <c r="B9" s="18" t="s">
        <v>22</v>
      </c>
      <c r="C9" s="19"/>
      <c r="D9" s="19"/>
      <c r="E9" s="19"/>
      <c r="F9" s="19"/>
      <c r="G9" s="19"/>
    </row>
    <row r="10" ht="36" customHeight="1">
      <c r="A10" s="19"/>
      <c r="B10" s="20" t="s">
        <v>23</v>
      </c>
      <c r="C10" s="21"/>
      <c r="D10" s="21"/>
      <c r="E10" s="21"/>
      <c r="F10" s="21"/>
      <c r="G10" s="22"/>
    </row>
    <row r="11" ht="15.75" customHeight="1">
      <c r="A11" s="19"/>
      <c r="B11" s="19"/>
      <c r="C11" s="19"/>
      <c r="D11" s="19"/>
      <c r="E11" s="19"/>
      <c r="F11" s="19"/>
      <c r="G11" s="19"/>
    </row>
    <row r="12" ht="15.75" customHeight="1">
      <c r="A12" s="18"/>
      <c r="B12" s="18" t="s">
        <v>24</v>
      </c>
      <c r="C12" s="19"/>
      <c r="D12" s="19"/>
      <c r="E12" s="19"/>
      <c r="F12" s="19"/>
      <c r="G12" s="19"/>
    </row>
    <row r="13" ht="37" customHeight="1">
      <c r="A13" s="19"/>
      <c r="B13" s="20" t="s">
        <v>25</v>
      </c>
      <c r="C13" s="21"/>
      <c r="D13" s="21"/>
      <c r="E13" s="21"/>
      <c r="F13" s="21"/>
      <c r="G13" s="22"/>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7:G7"/>
    <mergeCell ref="B10:G10"/>
    <mergeCell ref="B13:G13"/>
  </mergeCells>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3C78D8"/>
    <outlinePr applyStyles="0" showOutlineSymbols="1" summaryBelow="0" summaryRight="0"/>
    <pageSetUpPr autoPageBreaks="1" fitToPage="0"/>
  </sheetPr>
  <sheetViews>
    <sheetView showGridLines="0" workbookViewId="0" zoomScale="100">
      <selection activeCell="A1" activeCellId="0" sqref="A1"/>
    </sheetView>
  </sheetViews>
  <sheetFormatPr baseColWidth="10" customHeight="1" defaultColWidth="14.5" defaultRowHeight="15"/>
  <cols>
    <col bestFit="1" customWidth="1" min="1" max="1" width="1.5"/>
    <col bestFit="1" customWidth="1" min="2" max="6" width="14.5"/>
    <col bestFit="1" customWidth="1" min="10" max="10" width="18.5"/>
  </cols>
  <sheetData>
    <row r="1" ht="15.75" customHeight="1">
      <c r="A1" s="1"/>
      <c r="B1" s="1" t="s">
        <v>0</v>
      </c>
      <c r="C1" s="2"/>
      <c r="D1" s="2"/>
      <c r="E1" s="2"/>
      <c r="F1" s="2"/>
      <c r="G1" s="2"/>
      <c r="H1" s="2"/>
      <c r="I1" s="2"/>
      <c r="J1" s="2"/>
      <c r="K1" s="2"/>
      <c r="L1" s="2"/>
      <c r="M1" s="2"/>
      <c r="N1" s="2"/>
      <c r="O1" s="2"/>
      <c r="P1" s="2"/>
      <c r="Q1" s="2"/>
      <c r="R1" s="2"/>
      <c r="S1" s="2"/>
      <c r="T1" s="2"/>
      <c r="U1" s="2"/>
      <c r="V1" s="2"/>
      <c r="W1" s="2"/>
      <c r="X1" s="2"/>
      <c r="Y1" s="2"/>
      <c r="Z1" s="2"/>
      <c r="AA1" s="2"/>
    </row>
    <row r="2" ht="15.75" customHeight="1">
      <c r="A2" s="3"/>
      <c r="B2" s="3" t="s">
        <v>26</v>
      </c>
      <c r="C2" s="2"/>
      <c r="D2" s="2"/>
      <c r="E2" s="2"/>
      <c r="F2" s="2"/>
      <c r="G2" s="2"/>
      <c r="H2" s="2"/>
      <c r="I2" s="2"/>
      <c r="J2" s="2"/>
      <c r="K2" s="2"/>
      <c r="L2" s="2"/>
      <c r="M2" s="2"/>
      <c r="N2" s="2"/>
      <c r="O2" s="2"/>
      <c r="P2" s="2"/>
      <c r="Q2" s="2"/>
      <c r="R2" s="2"/>
      <c r="S2" s="2"/>
      <c r="T2" s="2"/>
      <c r="U2" s="2"/>
      <c r="V2" s="2"/>
      <c r="W2" s="2"/>
      <c r="X2" s="2"/>
      <c r="Y2" s="2"/>
      <c r="Z2" s="2"/>
      <c r="AA2" s="2"/>
    </row>
    <row r="3" ht="7.5" customHeight="1">
      <c r="A3" s="2"/>
      <c r="B3" s="2"/>
      <c r="C3" s="2"/>
      <c r="D3" s="2"/>
      <c r="E3" s="2"/>
      <c r="F3" s="2"/>
      <c r="G3" s="2"/>
      <c r="H3" s="2"/>
      <c r="I3" s="2"/>
      <c r="J3" s="2"/>
      <c r="K3" s="2"/>
      <c r="L3" s="2"/>
      <c r="M3" s="2"/>
      <c r="N3" s="2"/>
      <c r="O3" s="2"/>
      <c r="P3" s="2"/>
      <c r="Q3" s="2"/>
      <c r="R3" s="2"/>
      <c r="S3" s="2"/>
      <c r="T3" s="2"/>
      <c r="U3" s="2"/>
      <c r="V3" s="2"/>
      <c r="W3" s="2"/>
      <c r="X3" s="2"/>
      <c r="Y3" s="2"/>
      <c r="Z3" s="2"/>
      <c r="AA3" s="2"/>
    </row>
    <row r="4" ht="15.75" customHeight="1">
      <c r="A4" s="4"/>
      <c r="B4" s="4"/>
      <c r="C4" s="4"/>
      <c r="D4" s="4"/>
      <c r="E4" s="4"/>
      <c r="F4" s="4"/>
      <c r="G4" s="4"/>
      <c r="H4" s="4"/>
      <c r="I4" s="4"/>
      <c r="J4" s="4"/>
      <c r="K4" s="4"/>
      <c r="L4" s="4"/>
      <c r="M4" s="4"/>
      <c r="N4" s="4"/>
      <c r="O4" s="4"/>
      <c r="P4" s="4"/>
      <c r="Q4" s="4"/>
      <c r="R4" s="4"/>
      <c r="S4" s="4"/>
      <c r="T4" s="4"/>
      <c r="U4" s="4"/>
      <c r="V4" s="4"/>
      <c r="W4" s="4"/>
      <c r="X4" s="4"/>
      <c r="Y4" s="4"/>
      <c r="Z4" s="4"/>
      <c r="AA4" s="4"/>
    </row>
    <row r="5" ht="15.75" customHeight="1">
      <c r="A5" s="23"/>
      <c r="B5" s="23"/>
      <c r="C5" s="24"/>
      <c r="D5" s="24"/>
      <c r="E5" s="24"/>
    </row>
    <row r="6" ht="15.75" customHeight="1">
      <c r="A6" s="25"/>
      <c r="B6" s="25" t="s">
        <v>27</v>
      </c>
      <c r="C6" s="24"/>
      <c r="D6" s="24"/>
      <c r="E6" s="24"/>
      <c r="F6" s="26" t="s">
        <v>28</v>
      </c>
      <c r="G6" s="26" t="s">
        <v>29</v>
      </c>
      <c r="H6" s="26" t="s">
        <v>29</v>
      </c>
    </row>
    <row r="7" ht="15.75" customHeight="1">
      <c r="A7" s="24"/>
      <c r="B7" s="27" t="s">
        <v>30</v>
      </c>
      <c r="C7" s="28"/>
      <c r="D7" s="28"/>
      <c r="E7" s="28"/>
      <c r="F7" s="29"/>
      <c r="G7" s="29"/>
      <c r="H7" s="30"/>
      <c r="I7" s="31" t="s">
        <v>31</v>
      </c>
      <c r="J7" s="32" t="s">
        <v>32</v>
      </c>
    </row>
    <row r="8" ht="15.75" customHeight="1">
      <c r="A8" s="24"/>
      <c r="B8" s="33" t="s">
        <v>33</v>
      </c>
      <c r="C8" s="24"/>
      <c r="D8" s="24"/>
      <c r="E8" s="24"/>
      <c r="F8" s="34"/>
      <c r="G8" s="34"/>
      <c r="H8" s="35"/>
      <c r="I8" s="31" t="s">
        <v>31</v>
      </c>
      <c r="J8" s="12"/>
    </row>
    <row r="9" ht="15.75" customHeight="1">
      <c r="A9" s="24"/>
      <c r="B9" s="33" t="s">
        <v>34</v>
      </c>
      <c r="C9" s="24"/>
      <c r="D9" s="24"/>
      <c r="E9" s="24"/>
      <c r="F9" s="34"/>
      <c r="G9" s="34"/>
      <c r="H9" s="35"/>
      <c r="I9" s="31" t="s">
        <v>31</v>
      </c>
      <c r="J9" s="12"/>
    </row>
    <row r="10" ht="15.75" customHeight="1">
      <c r="A10" s="19"/>
      <c r="B10" s="36" t="s">
        <v>35</v>
      </c>
      <c r="C10" s="12"/>
      <c r="D10" s="12"/>
      <c r="E10" s="12"/>
      <c r="F10" s="34"/>
      <c r="G10" s="34"/>
      <c r="H10" s="35"/>
      <c r="I10" s="31" t="s">
        <v>31</v>
      </c>
      <c r="J10" s="12"/>
    </row>
    <row r="11" ht="15.75" customHeight="1">
      <c r="A11" s="24"/>
      <c r="B11" s="33" t="s">
        <v>36</v>
      </c>
      <c r="C11" s="24"/>
      <c r="D11" s="24"/>
      <c r="E11" s="24"/>
      <c r="F11" s="34"/>
      <c r="G11" s="34"/>
      <c r="H11" s="35"/>
      <c r="I11" s="31" t="s">
        <v>31</v>
      </c>
      <c r="J11" s="12"/>
    </row>
    <row r="12" ht="15.75" customHeight="1">
      <c r="A12" s="24"/>
      <c r="B12" s="33" t="s">
        <v>37</v>
      </c>
      <c r="C12" s="24"/>
      <c r="D12" s="24"/>
      <c r="E12" s="24"/>
      <c r="F12" s="34"/>
      <c r="G12" s="34"/>
      <c r="H12" s="35"/>
      <c r="I12" s="31" t="s">
        <v>31</v>
      </c>
      <c r="J12" s="12"/>
    </row>
    <row r="13" ht="15.75" customHeight="1">
      <c r="A13" s="24"/>
      <c r="B13" s="33" t="s">
        <v>38</v>
      </c>
      <c r="C13" s="24"/>
      <c r="D13" s="24"/>
      <c r="E13" s="24"/>
      <c r="F13" s="34"/>
      <c r="G13" s="34"/>
      <c r="H13" s="35"/>
      <c r="I13" s="31" t="s">
        <v>31</v>
      </c>
      <c r="J13" s="12"/>
    </row>
    <row r="14" ht="15.75" customHeight="1">
      <c r="A14" s="24"/>
      <c r="B14" s="33" t="s">
        <v>39</v>
      </c>
      <c r="C14" s="24"/>
      <c r="D14" s="24"/>
      <c r="E14" s="24"/>
      <c r="F14" s="34"/>
      <c r="G14" s="34"/>
      <c r="H14" s="35"/>
      <c r="I14" s="31" t="s">
        <v>31</v>
      </c>
      <c r="J14" s="12"/>
    </row>
    <row r="15" ht="15.75" customHeight="1">
      <c r="A15" s="24"/>
      <c r="B15" s="37" t="s">
        <v>40</v>
      </c>
      <c r="C15" s="38"/>
      <c r="D15" s="38"/>
      <c r="E15" s="38"/>
      <c r="F15" s="39"/>
      <c r="G15" s="39"/>
      <c r="H15" s="40"/>
      <c r="I15" s="31" t="s">
        <v>31</v>
      </c>
      <c r="J15" s="23" t="s">
        <v>41</v>
      </c>
    </row>
    <row r="16" ht="15.75" customHeight="1">
      <c r="A16" s="25"/>
      <c r="B16" s="25" t="s">
        <v>42</v>
      </c>
      <c r="C16" s="25"/>
      <c r="D16" s="25"/>
      <c r="E16" s="25"/>
      <c r="F16" s="41">
        <f t="shared" ref="F16:H16" si="0">SUM(F7:F15)</f>
        <v>0</v>
      </c>
      <c r="G16" s="41">
        <f t="shared" si="0"/>
        <v>0</v>
      </c>
      <c r="H16" s="41">
        <f t="shared" si="0"/>
        <v>0</v>
      </c>
      <c r="I16" s="23"/>
      <c r="J16" s="23"/>
    </row>
    <row r="17" ht="15.75" customHeight="1">
      <c r="A17" s="23"/>
      <c r="B17" s="23"/>
      <c r="C17" s="42"/>
      <c r="D17" s="23"/>
      <c r="E17" s="42"/>
      <c r="F17" s="43"/>
      <c r="G17" s="43"/>
      <c r="H17" s="43"/>
    </row>
    <row r="18" ht="15.75" customHeight="1">
      <c r="A18" s="23"/>
      <c r="B18" s="23"/>
      <c r="C18" s="24"/>
      <c r="D18" s="24"/>
      <c r="E18" s="24"/>
    </row>
    <row r="19" ht="15.75" customHeight="1">
      <c r="A19" s="25"/>
      <c r="B19" s="25" t="s">
        <v>43</v>
      </c>
      <c r="C19" s="24"/>
      <c r="D19" s="24"/>
      <c r="E19" s="24"/>
      <c r="F19" s="26" t="s">
        <v>28</v>
      </c>
      <c r="G19" s="26" t="s">
        <v>29</v>
      </c>
      <c r="H19" s="26" t="s">
        <v>29</v>
      </c>
    </row>
    <row r="20" ht="15.75" customHeight="1">
      <c r="A20" s="24"/>
      <c r="B20" s="27" t="s">
        <v>44</v>
      </c>
      <c r="C20" s="28"/>
      <c r="D20" s="28"/>
      <c r="E20" s="28"/>
      <c r="F20" s="44">
        <f>Profitabilität!F8</f>
        <v>0</v>
      </c>
      <c r="G20" s="44">
        <f>Profitabilität!S8</f>
        <v>0</v>
      </c>
      <c r="H20" s="45">
        <f>Profitabilität!T8</f>
        <v>0</v>
      </c>
    </row>
    <row r="21" ht="15.75" customHeight="1">
      <c r="A21" s="24"/>
      <c r="B21" s="33" t="s">
        <v>45</v>
      </c>
      <c r="C21" s="24"/>
      <c r="D21" s="24"/>
      <c r="E21" s="24"/>
      <c r="F21" s="43">
        <f>Profitabilität!F12</f>
        <v>0</v>
      </c>
      <c r="G21" s="43">
        <f>Profitabilität!S12</f>
        <v>0</v>
      </c>
      <c r="H21" s="46">
        <f>Profitabilität!T12</f>
        <v>0</v>
      </c>
    </row>
    <row r="22" ht="15.75" customHeight="1">
      <c r="A22" s="24"/>
      <c r="B22" s="33" t="s">
        <v>46</v>
      </c>
      <c r="C22" s="24"/>
      <c r="D22" s="24"/>
      <c r="E22" s="24"/>
      <c r="F22" s="43">
        <f>Profitabilität!F14</f>
        <v>0</v>
      </c>
      <c r="G22" s="43">
        <f>Profitabilität!S14</f>
        <v>0</v>
      </c>
      <c r="H22" s="46">
        <f>Profitabilität!T14</f>
        <v>0</v>
      </c>
    </row>
    <row r="23" ht="15.75" customHeight="1">
      <c r="A23" s="19"/>
      <c r="B23" s="36" t="s">
        <v>47</v>
      </c>
      <c r="C23" s="12"/>
      <c r="D23" s="12"/>
      <c r="E23" s="12"/>
      <c r="F23" s="43">
        <f>Profitabilität!F30</f>
        <v>0</v>
      </c>
      <c r="G23" s="43">
        <f>Profitabilität!S30</f>
        <v>0</v>
      </c>
      <c r="H23" s="46">
        <f>Profitabilität!T30</f>
        <v>0</v>
      </c>
    </row>
    <row r="24" ht="15.75" customHeight="1">
      <c r="A24" s="24"/>
      <c r="B24" s="33" t="s">
        <v>48</v>
      </c>
      <c r="C24" s="24"/>
      <c r="D24" s="24"/>
      <c r="E24" s="24"/>
      <c r="F24" s="43">
        <f>Liquiditätsplanung!F24</f>
        <v>0</v>
      </c>
      <c r="G24" s="43">
        <f>Liquiditätsplanung!S24</f>
        <v>0</v>
      </c>
      <c r="H24" s="46">
        <f>Liquiditätsplanung!T24</f>
        <v>0</v>
      </c>
    </row>
    <row r="25" ht="15.75" customHeight="1">
      <c r="A25" s="24"/>
      <c r="B25" s="37" t="s">
        <v>49</v>
      </c>
      <c r="C25" s="38"/>
      <c r="D25" s="38"/>
      <c r="E25" s="38"/>
      <c r="F25" s="39"/>
      <c r="G25" s="39"/>
      <c r="H25" s="40"/>
      <c r="I25" s="31" t="s">
        <v>31</v>
      </c>
      <c r="J25" s="23" t="s">
        <v>41</v>
      </c>
    </row>
    <row r="26" ht="15.75" customHeight="1">
      <c r="A26" s="24"/>
      <c r="B26" s="25" t="s">
        <v>42</v>
      </c>
      <c r="C26" s="25"/>
      <c r="D26" s="25"/>
      <c r="E26" s="25"/>
      <c r="F26" s="47">
        <f t="shared" ref="F26:H26" si="1">SUM(F20:F25)</f>
        <v>0</v>
      </c>
      <c r="G26" s="47">
        <f t="shared" si="1"/>
        <v>0</v>
      </c>
      <c r="H26" s="47">
        <f t="shared" si="1"/>
        <v>0</v>
      </c>
    </row>
    <row r="27" ht="15.75" customHeight="1">
      <c r="A27" s="24"/>
      <c r="B27" s="24"/>
      <c r="C27" s="24"/>
      <c r="D27" s="24"/>
      <c r="E27" s="24"/>
      <c r="F27" s="43"/>
      <c r="G27" s="43"/>
      <c r="H27" s="43"/>
    </row>
    <row r="28" ht="15.75" customHeight="1">
      <c r="A28" s="25"/>
      <c r="B28" s="25" t="s">
        <v>50</v>
      </c>
      <c r="C28" s="24"/>
      <c r="D28" s="24"/>
      <c r="E28" s="24"/>
      <c r="F28" s="48">
        <f t="shared" ref="F28:H28" si="2">F26+F16</f>
        <v>0</v>
      </c>
      <c r="G28" s="48">
        <f t="shared" si="2"/>
        <v>0</v>
      </c>
      <c r="H28" s="48">
        <f t="shared" si="2"/>
        <v>0</v>
      </c>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J7:J14"/>
    <mergeCell ref="B10:E10"/>
    <mergeCell ref="B23:E23"/>
  </mergeCells>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3C78D8"/>
    <outlinePr applyStyles="0" showOutlineSymbols="1" summaryBelow="0" summaryRight="0"/>
    <pageSetUpPr autoPageBreaks="1" fitToPage="0"/>
  </sheetPr>
  <sheetViews>
    <sheetView showGridLines="0" workbookViewId="0" zoomScale="100">
      <selection activeCell="F17" activeCellId="0" sqref="F17"/>
    </sheetView>
  </sheetViews>
  <sheetFormatPr baseColWidth="10" customHeight="1" defaultColWidth="14.5" defaultRowHeight="15"/>
  <cols>
    <col bestFit="1" customWidth="1" min="1" max="1" width="1.5"/>
    <col bestFit="1" customWidth="1" min="2" max="6" width="14.5"/>
    <col bestFit="1" customWidth="1" min="9" max="9" width="10.5"/>
  </cols>
  <sheetData>
    <row r="1" ht="34.5">
      <c r="A1" s="1"/>
      <c r="B1" s="1" t="s">
        <v>0</v>
      </c>
      <c r="C1" s="2"/>
      <c r="D1" s="2"/>
      <c r="E1" s="2"/>
      <c r="F1" s="2"/>
      <c r="G1" s="2"/>
      <c r="H1" s="2"/>
      <c r="I1" s="2"/>
      <c r="J1" s="2"/>
      <c r="K1" s="2"/>
      <c r="L1" s="2"/>
      <c r="M1" s="2"/>
      <c r="N1" s="2"/>
      <c r="O1" s="2"/>
      <c r="P1" s="2"/>
      <c r="Q1" s="2"/>
      <c r="R1" s="2"/>
      <c r="S1" s="2"/>
      <c r="T1" s="2"/>
      <c r="U1" s="2"/>
      <c r="V1" s="2"/>
      <c r="W1" s="2"/>
      <c r="X1" s="2"/>
      <c r="Y1" s="2"/>
      <c r="Z1" s="2"/>
      <c r="AA1" s="2"/>
    </row>
    <row r="2" ht="21.75">
      <c r="A2" s="3"/>
      <c r="B2" s="3" t="s">
        <v>51</v>
      </c>
      <c r="C2" s="2"/>
      <c r="D2" s="2"/>
      <c r="E2" s="2"/>
      <c r="F2" s="2"/>
      <c r="G2" s="2"/>
      <c r="H2" s="2"/>
      <c r="I2" s="2"/>
      <c r="J2" s="2"/>
      <c r="K2" s="2"/>
      <c r="L2" s="2"/>
      <c r="M2" s="2"/>
      <c r="N2" s="2"/>
      <c r="O2" s="2"/>
      <c r="P2" s="2"/>
      <c r="Q2" s="2"/>
      <c r="R2" s="2"/>
      <c r="S2" s="2"/>
      <c r="T2" s="2"/>
      <c r="U2" s="2"/>
      <c r="V2" s="2"/>
      <c r="W2" s="2"/>
      <c r="X2" s="2"/>
      <c r="Y2" s="2"/>
      <c r="Z2" s="2"/>
      <c r="AA2" s="2"/>
    </row>
    <row r="3" ht="7.5" customHeight="1">
      <c r="A3" s="2"/>
      <c r="B3" s="2"/>
      <c r="C3" s="2"/>
      <c r="D3" s="2"/>
      <c r="E3" s="2"/>
      <c r="F3" s="2"/>
      <c r="G3" s="2"/>
      <c r="H3" s="2"/>
      <c r="I3" s="2"/>
      <c r="J3" s="2"/>
      <c r="K3" s="2"/>
      <c r="L3" s="2"/>
      <c r="M3" s="2"/>
      <c r="N3" s="2"/>
      <c r="O3" s="2"/>
      <c r="P3" s="2"/>
      <c r="Q3" s="2"/>
      <c r="R3" s="2"/>
      <c r="S3" s="2"/>
      <c r="T3" s="2"/>
      <c r="U3" s="2"/>
      <c r="V3" s="2"/>
      <c r="W3" s="2"/>
      <c r="X3" s="2"/>
      <c r="Y3" s="2"/>
      <c r="Z3" s="2"/>
      <c r="AA3" s="2"/>
    </row>
    <row r="4" ht="15.75" customHeight="1">
      <c r="A4" s="4"/>
      <c r="B4" s="4"/>
      <c r="C4" s="4"/>
      <c r="D4" s="4"/>
      <c r="E4" s="4"/>
      <c r="F4" s="4"/>
      <c r="G4" s="4"/>
      <c r="H4" s="4"/>
      <c r="I4" s="4"/>
      <c r="J4" s="4"/>
      <c r="K4" s="4"/>
      <c r="L4" s="4"/>
      <c r="M4" s="4"/>
      <c r="N4" s="4"/>
      <c r="O4" s="4"/>
      <c r="P4" s="4"/>
      <c r="Q4" s="4"/>
      <c r="R4" s="4"/>
      <c r="S4" s="4"/>
      <c r="T4" s="4"/>
      <c r="U4" s="4"/>
      <c r="V4" s="4"/>
      <c r="W4" s="4"/>
      <c r="X4" s="4"/>
      <c r="Y4" s="4"/>
      <c r="Z4" s="4"/>
      <c r="AA4" s="4"/>
    </row>
    <row r="5" ht="15.75" customHeight="1"/>
    <row r="6" ht="15.75" customHeight="1">
      <c r="B6" s="25" t="s">
        <v>52</v>
      </c>
      <c r="C6" s="25"/>
      <c r="D6" s="25"/>
      <c r="E6" s="25"/>
      <c r="F6" s="26" t="s">
        <v>28</v>
      </c>
      <c r="G6" s="26" t="s">
        <v>29</v>
      </c>
      <c r="H6" s="26" t="s">
        <v>53</v>
      </c>
    </row>
    <row r="7" ht="15.75" customHeight="1">
      <c r="B7" s="27" t="s">
        <v>54</v>
      </c>
      <c r="C7" s="28"/>
      <c r="D7" s="28"/>
      <c r="E7" s="28"/>
      <c r="F7" s="49"/>
      <c r="G7" s="49"/>
      <c r="H7" s="50"/>
      <c r="I7" s="51" t="s">
        <v>55</v>
      </c>
      <c r="J7" s="13" t="s">
        <v>56</v>
      </c>
    </row>
    <row r="8" ht="15.75" customHeight="1">
      <c r="B8" s="33" t="s">
        <v>57</v>
      </c>
      <c r="C8" s="24"/>
      <c r="D8" s="24"/>
      <c r="E8" s="24"/>
      <c r="F8" s="52"/>
      <c r="G8" s="52"/>
      <c r="H8" s="53"/>
      <c r="I8" s="51" t="s">
        <v>55</v>
      </c>
      <c r="J8" s="13" t="s">
        <v>58</v>
      </c>
    </row>
    <row r="9" ht="15.75" customHeight="1">
      <c r="B9" s="33" t="s">
        <v>59</v>
      </c>
      <c r="C9" s="24"/>
      <c r="D9" s="24"/>
      <c r="E9" s="24"/>
      <c r="F9" s="52"/>
      <c r="G9" s="52"/>
      <c r="H9" s="53"/>
      <c r="I9" s="51" t="s">
        <v>55</v>
      </c>
      <c r="J9" s="13" t="s">
        <v>60</v>
      </c>
    </row>
    <row r="10" ht="15.75" customHeight="1">
      <c r="B10" s="37" t="s">
        <v>61</v>
      </c>
      <c r="C10" s="38"/>
      <c r="D10" s="38"/>
      <c r="E10" s="38"/>
      <c r="F10" s="54"/>
      <c r="G10" s="54"/>
      <c r="H10" s="55"/>
      <c r="I10" s="51" t="s">
        <v>55</v>
      </c>
      <c r="J10" s="13" t="s">
        <v>62</v>
      </c>
    </row>
    <row r="11" ht="15.75" customHeight="1">
      <c r="B11" s="25" t="s">
        <v>42</v>
      </c>
      <c r="C11" s="25"/>
      <c r="D11" s="25"/>
      <c r="E11" s="25"/>
      <c r="F11" s="56">
        <f t="shared" ref="F11:H11" si="3">SUM(F7:F10)</f>
        <v>0</v>
      </c>
      <c r="G11" s="56">
        <f t="shared" si="3"/>
        <v>0</v>
      </c>
      <c r="H11" s="56">
        <f t="shared" si="3"/>
        <v>0</v>
      </c>
    </row>
    <row r="12" ht="15.75" customHeight="1">
      <c r="B12" s="24"/>
      <c r="C12" s="24"/>
      <c r="D12" s="24"/>
      <c r="E12" s="24"/>
      <c r="F12" s="57"/>
      <c r="G12" s="57"/>
      <c r="H12" s="57"/>
    </row>
    <row r="13" ht="15.75" customHeight="1">
      <c r="B13" s="24"/>
      <c r="C13" s="24"/>
      <c r="D13" s="24"/>
      <c r="E13" s="24"/>
      <c r="F13" s="57"/>
      <c r="G13" s="57"/>
      <c r="H13" s="57"/>
    </row>
    <row r="14" ht="15.75" customHeight="1">
      <c r="B14" s="25" t="s">
        <v>63</v>
      </c>
      <c r="C14" s="25"/>
      <c r="D14" s="25"/>
      <c r="E14" s="25"/>
      <c r="F14" s="26" t="s">
        <v>28</v>
      </c>
      <c r="G14" s="26" t="s">
        <v>29</v>
      </c>
      <c r="H14" s="26" t="s">
        <v>53</v>
      </c>
    </row>
    <row r="15" ht="15.75" customHeight="1">
      <c r="B15" s="27" t="s">
        <v>64</v>
      </c>
      <c r="C15" s="28"/>
      <c r="D15" s="28"/>
      <c r="E15" s="28"/>
      <c r="F15" s="49"/>
      <c r="G15" s="49"/>
      <c r="H15" s="50"/>
      <c r="I15" s="31"/>
    </row>
    <row r="16" ht="15.75" customHeight="1">
      <c r="B16" s="33" t="s">
        <v>65</v>
      </c>
      <c r="C16" s="24"/>
      <c r="D16" s="24"/>
      <c r="E16" s="24"/>
      <c r="F16" s="58">
        <f>SUM(Darlehensrechner!D22:O22)+SUM(Darlehensrechner!D46:O46)</f>
        <v>0</v>
      </c>
      <c r="G16" s="58">
        <f>SUM(Darlehensrechner!Q22:AB22)+SUM(Darlehensrechner!Q47:AB47)</f>
        <v>0</v>
      </c>
      <c r="H16" s="59">
        <f>SUM(Darlehensrechner!AD22:AO22)+SUM(Darlehensrechner!AD47:AO47)</f>
        <v>0</v>
      </c>
      <c r="I16" s="51" t="s">
        <v>55</v>
      </c>
      <c r="J16" s="13" t="s">
        <v>66</v>
      </c>
    </row>
    <row r="17" ht="15.75" customHeight="1">
      <c r="B17" s="33" t="s">
        <v>67</v>
      </c>
      <c r="C17" s="24"/>
      <c r="D17" s="24"/>
      <c r="E17" s="24"/>
      <c r="F17" s="52"/>
      <c r="G17" s="52"/>
      <c r="H17" s="53"/>
      <c r="I17" s="51" t="s">
        <v>55</v>
      </c>
      <c r="J17" s="60" t="s">
        <v>68</v>
      </c>
    </row>
    <row r="18" ht="15.75" customHeight="1">
      <c r="B18" s="37" t="s">
        <v>69</v>
      </c>
      <c r="C18" s="38"/>
      <c r="D18" s="38"/>
      <c r="E18" s="38"/>
      <c r="F18" s="54"/>
      <c r="G18" s="54"/>
      <c r="H18" s="55"/>
    </row>
    <row r="19" ht="15.75" customHeight="1">
      <c r="B19" s="25" t="s">
        <v>42</v>
      </c>
      <c r="C19" s="25"/>
      <c r="D19" s="25"/>
      <c r="E19" s="25"/>
      <c r="F19" s="56">
        <f t="shared" ref="F19:H19" si="4">SUM(F15:F18)</f>
        <v>0</v>
      </c>
      <c r="G19" s="56">
        <f t="shared" si="4"/>
        <v>0</v>
      </c>
      <c r="H19" s="56">
        <f t="shared" si="4"/>
        <v>0</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3C78D8"/>
    <outlinePr applyStyles="0" showOutlineSymbols="1" summaryBelow="0" summaryRight="0"/>
    <pageSetUpPr autoPageBreaks="1" fitToPage="0"/>
  </sheetPr>
  <sheetViews>
    <sheetView showGridLines="0" workbookViewId="0" zoomScale="100">
      <selection activeCell="G23" activeCellId="0" sqref="G23:R23"/>
    </sheetView>
  </sheetViews>
  <sheetFormatPr baseColWidth="10" customHeight="1" defaultColWidth="14.5" defaultRowHeight="15" outlineLevelCol="1" outlineLevelRow="1"/>
  <cols>
    <col bestFit="1" customWidth="1" min="1" max="1" width="1.5"/>
    <col bestFit="1" customWidth="1" min="2" max="5" width="14.5"/>
    <col bestFit="1" collapsed="1" customWidth="1" min="6" max="6" width="14.5"/>
    <col bestFit="1" customWidth="1" hidden="1" min="7" max="18" outlineLevel="1" width="14.5"/>
    <col bestFit="1" customWidth="1" min="21" max="21" width="9.5"/>
  </cols>
  <sheetData>
    <row r="1" ht="34.5">
      <c r="A1" s="1"/>
      <c r="B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ht="21.75">
      <c r="A2" s="3"/>
      <c r="B2" s="3"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ht="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ht="15.7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ht="15.75" customHeight="1"/>
    <row r="6" ht="15.75" customHeight="1">
      <c r="B6" s="25"/>
      <c r="C6" s="25"/>
      <c r="D6" s="25"/>
      <c r="E6" s="25"/>
      <c r="F6" s="26" t="s">
        <v>28</v>
      </c>
      <c r="G6" s="61" t="s">
        <v>71</v>
      </c>
      <c r="H6" s="61" t="s">
        <v>72</v>
      </c>
      <c r="I6" s="61" t="s">
        <v>73</v>
      </c>
      <c r="J6" s="61" t="s">
        <v>74</v>
      </c>
      <c r="K6" s="61" t="s">
        <v>75</v>
      </c>
      <c r="L6" s="61" t="s">
        <v>76</v>
      </c>
      <c r="M6" s="61" t="s">
        <v>77</v>
      </c>
      <c r="N6" s="61" t="s">
        <v>78</v>
      </c>
      <c r="O6" s="61" t="s">
        <v>79</v>
      </c>
      <c r="P6" s="61" t="s">
        <v>80</v>
      </c>
      <c r="Q6" s="61" t="s">
        <v>81</v>
      </c>
      <c r="R6" s="61" t="s">
        <v>82</v>
      </c>
      <c r="S6" s="26" t="s">
        <v>29</v>
      </c>
      <c r="T6" s="26" t="s">
        <v>53</v>
      </c>
    </row>
    <row r="7" ht="15.75" customHeight="1">
      <c r="B7" s="62" t="s">
        <v>83</v>
      </c>
      <c r="C7" s="63"/>
      <c r="D7" s="63"/>
      <c r="E7" s="63"/>
      <c r="F7" s="64">
        <f>SUM(G7:R7)</f>
        <v>0</v>
      </c>
      <c r="G7" s="65"/>
      <c r="H7" s="65"/>
      <c r="I7" s="65"/>
      <c r="J7" s="65"/>
      <c r="K7" s="65"/>
      <c r="L7" s="65"/>
      <c r="M7" s="65"/>
      <c r="N7" s="65"/>
      <c r="O7" s="65"/>
      <c r="P7" s="65"/>
      <c r="Q7" s="65"/>
      <c r="R7" s="65"/>
      <c r="S7" s="66"/>
      <c r="T7" s="67"/>
      <c r="U7" s="51" t="s">
        <v>55</v>
      </c>
      <c r="V7" s="13" t="s">
        <v>84</v>
      </c>
    </row>
    <row r="8" ht="15.75" customHeight="1">
      <c r="B8" s="68" t="s">
        <v>85</v>
      </c>
      <c r="C8" s="69"/>
      <c r="D8" s="69"/>
      <c r="E8" s="69"/>
      <c r="F8" s="70">
        <v>0</v>
      </c>
      <c r="G8" s="71"/>
      <c r="H8" s="71"/>
      <c r="I8" s="71"/>
      <c r="J8" s="71"/>
      <c r="K8" s="71"/>
      <c r="L8" s="71"/>
      <c r="M8" s="71"/>
      <c r="N8" s="71"/>
      <c r="O8" s="71"/>
      <c r="P8" s="71"/>
      <c r="Q8" s="71"/>
      <c r="R8" s="71"/>
      <c r="S8" s="72"/>
      <c r="T8" s="73"/>
      <c r="U8" s="51" t="s">
        <v>55</v>
      </c>
      <c r="V8" s="13" t="s">
        <v>84</v>
      </c>
    </row>
    <row r="9" ht="15.75" customHeight="1">
      <c r="B9" s="74" t="s">
        <v>86</v>
      </c>
      <c r="C9" s="75"/>
      <c r="D9" s="75"/>
      <c r="E9" s="75"/>
      <c r="F9" s="76">
        <f>SUM(G9:R9)</f>
        <v>0</v>
      </c>
      <c r="G9" s="77">
        <f t="shared" ref="G9:T9" si="5">SUM(G7:G8)</f>
        <v>0</v>
      </c>
      <c r="H9" s="77">
        <f t="shared" si="5"/>
        <v>0</v>
      </c>
      <c r="I9" s="77">
        <f t="shared" si="5"/>
        <v>0</v>
      </c>
      <c r="J9" s="77">
        <f t="shared" si="5"/>
        <v>0</v>
      </c>
      <c r="K9" s="77">
        <f t="shared" si="5"/>
        <v>0</v>
      </c>
      <c r="L9" s="77">
        <f t="shared" si="5"/>
        <v>0</v>
      </c>
      <c r="M9" s="77">
        <f t="shared" si="5"/>
        <v>0</v>
      </c>
      <c r="N9" s="77">
        <f t="shared" si="5"/>
        <v>0</v>
      </c>
      <c r="O9" s="77">
        <f t="shared" si="5"/>
        <v>0</v>
      </c>
      <c r="P9" s="77">
        <f t="shared" si="5"/>
        <v>0</v>
      </c>
      <c r="Q9" s="77">
        <f t="shared" si="5"/>
        <v>0</v>
      </c>
      <c r="R9" s="77">
        <f t="shared" si="5"/>
        <v>0</v>
      </c>
      <c r="S9" s="76">
        <f t="shared" si="5"/>
        <v>0</v>
      </c>
      <c r="T9" s="76">
        <f t="shared" si="5"/>
        <v>0</v>
      </c>
    </row>
    <row r="10" ht="15.75" customHeight="1">
      <c r="B10" s="78" t="s">
        <v>87</v>
      </c>
      <c r="C10" s="23"/>
      <c r="D10" s="23"/>
      <c r="E10" s="23"/>
      <c r="F10" s="23"/>
      <c r="G10" s="23"/>
      <c r="H10" s="23"/>
      <c r="I10" s="23"/>
      <c r="J10" s="23"/>
      <c r="K10" s="23"/>
      <c r="L10" s="23"/>
      <c r="M10" s="23"/>
      <c r="N10" s="23"/>
      <c r="O10" s="23"/>
      <c r="P10" s="23"/>
      <c r="Q10" s="23"/>
      <c r="R10" s="23"/>
      <c r="S10" s="23"/>
      <c r="T10" s="23"/>
    </row>
    <row r="11" ht="15.75" customHeight="1">
      <c r="B11" s="23"/>
      <c r="C11" s="23"/>
      <c r="D11" s="23"/>
      <c r="E11" s="23"/>
      <c r="F11" s="23"/>
      <c r="G11" s="23"/>
      <c r="H11" s="23"/>
      <c r="I11" s="23"/>
      <c r="J11" s="23"/>
      <c r="K11" s="23"/>
      <c r="L11" s="23"/>
      <c r="M11" s="23"/>
      <c r="N11" s="23"/>
      <c r="O11" s="23"/>
      <c r="P11" s="23"/>
      <c r="Q11" s="23"/>
      <c r="R11" s="23"/>
      <c r="S11" s="23"/>
      <c r="T11" s="23"/>
    </row>
    <row r="12" ht="15.75" customHeight="1">
      <c r="B12" s="62" t="s">
        <v>88</v>
      </c>
      <c r="C12" s="63"/>
      <c r="D12" s="63"/>
      <c r="E12" s="63"/>
      <c r="F12" s="64">
        <f>SUM(G12:R12)</f>
        <v>0</v>
      </c>
      <c r="G12" s="64">
        <f>Personalkostenplanung!C16</f>
        <v>0</v>
      </c>
      <c r="H12" s="64">
        <f>Personalkostenplanung!D16</f>
        <v>0</v>
      </c>
      <c r="I12" s="64">
        <f>Personalkostenplanung!E16</f>
        <v>0</v>
      </c>
      <c r="J12" s="64">
        <f>Personalkostenplanung!F16</f>
        <v>0</v>
      </c>
      <c r="K12" s="64">
        <f>Personalkostenplanung!G16</f>
        <v>0</v>
      </c>
      <c r="L12" s="64">
        <f>Personalkostenplanung!H16</f>
        <v>0</v>
      </c>
      <c r="M12" s="64">
        <f>Personalkostenplanung!I16</f>
        <v>0</v>
      </c>
      <c r="N12" s="64">
        <f>Personalkostenplanung!J16</f>
        <v>0</v>
      </c>
      <c r="O12" s="64">
        <f>Personalkostenplanung!K16</f>
        <v>0</v>
      </c>
      <c r="P12" s="64">
        <f>Personalkostenplanung!L16</f>
        <v>0</v>
      </c>
      <c r="Q12" s="64">
        <f>Personalkostenplanung!M16</f>
        <v>0</v>
      </c>
      <c r="R12" s="64">
        <f>Personalkostenplanung!N16</f>
        <v>0</v>
      </c>
      <c r="S12" s="64">
        <f>Personalkostenplanung!H29</f>
        <v>0</v>
      </c>
      <c r="T12" s="79">
        <f>Personalkostenplanung!H42</f>
        <v>0</v>
      </c>
      <c r="U12" s="51" t="s">
        <v>55</v>
      </c>
      <c r="V12" s="13" t="s">
        <v>89</v>
      </c>
    </row>
    <row r="13" ht="15.75" customHeight="1">
      <c r="B13" s="80" t="s">
        <v>90</v>
      </c>
      <c r="C13" s="23"/>
      <c r="D13" s="23"/>
      <c r="E13" s="23"/>
      <c r="F13" s="77">
        <f>Abschreibungen!G34+Abschreibungen!D81</f>
        <v>0</v>
      </c>
      <c r="G13" s="77">
        <f t="shared" ref="G13:R13" si="6">$F$13/12</f>
        <v>0</v>
      </c>
      <c r="H13" s="77">
        <f t="shared" si="6"/>
        <v>0</v>
      </c>
      <c r="I13" s="77">
        <f t="shared" si="6"/>
        <v>0</v>
      </c>
      <c r="J13" s="77">
        <f t="shared" si="6"/>
        <v>0</v>
      </c>
      <c r="K13" s="77">
        <f t="shared" si="6"/>
        <v>0</v>
      </c>
      <c r="L13" s="77">
        <f t="shared" si="6"/>
        <v>0</v>
      </c>
      <c r="M13" s="77">
        <f t="shared" si="6"/>
        <v>0</v>
      </c>
      <c r="N13" s="77">
        <f t="shared" si="6"/>
        <v>0</v>
      </c>
      <c r="O13" s="77">
        <f t="shared" si="6"/>
        <v>0</v>
      </c>
      <c r="P13" s="77">
        <f t="shared" si="6"/>
        <v>0</v>
      </c>
      <c r="Q13" s="77">
        <f t="shared" si="6"/>
        <v>0</v>
      </c>
      <c r="R13" s="77">
        <f t="shared" si="6"/>
        <v>0</v>
      </c>
      <c r="S13" s="77">
        <f>Abschreibungen!H34+Abschreibungen!E81</f>
        <v>0</v>
      </c>
      <c r="T13" s="81">
        <f>Abschreibungen!I34+Abschreibungen!F81</f>
        <v>0</v>
      </c>
      <c r="U13" s="51" t="s">
        <v>55</v>
      </c>
      <c r="V13" s="13" t="s">
        <v>91</v>
      </c>
    </row>
    <row r="14" ht="15.75" customHeight="1">
      <c r="B14" s="82" t="s">
        <v>92</v>
      </c>
      <c r="C14" s="23"/>
      <c r="D14" s="23"/>
      <c r="E14" s="23"/>
      <c r="F14" s="77">
        <f t="shared" ref="F14:T14" si="7">SUM(F15:F26)</f>
        <v>0</v>
      </c>
      <c r="G14" s="77">
        <f t="shared" si="7"/>
        <v>0</v>
      </c>
      <c r="H14" s="77">
        <f t="shared" si="7"/>
        <v>0</v>
      </c>
      <c r="I14" s="77">
        <f t="shared" si="7"/>
        <v>0</v>
      </c>
      <c r="J14" s="77">
        <f t="shared" si="7"/>
        <v>0</v>
      </c>
      <c r="K14" s="77">
        <f t="shared" si="7"/>
        <v>0</v>
      </c>
      <c r="L14" s="77">
        <f t="shared" si="7"/>
        <v>0</v>
      </c>
      <c r="M14" s="77">
        <f t="shared" si="7"/>
        <v>0</v>
      </c>
      <c r="N14" s="77">
        <f t="shared" si="7"/>
        <v>0</v>
      </c>
      <c r="O14" s="77">
        <f t="shared" si="7"/>
        <v>0</v>
      </c>
      <c r="P14" s="77">
        <f t="shared" si="7"/>
        <v>0</v>
      </c>
      <c r="Q14" s="77">
        <f t="shared" si="7"/>
        <v>0</v>
      </c>
      <c r="R14" s="77">
        <f t="shared" si="7"/>
        <v>0</v>
      </c>
      <c r="S14" s="77">
        <f t="shared" si="7"/>
        <v>0</v>
      </c>
      <c r="T14" s="81">
        <f t="shared" si="7"/>
        <v>0</v>
      </c>
      <c r="U14" s="51" t="s">
        <v>55</v>
      </c>
      <c r="V14" s="13" t="s">
        <v>93</v>
      </c>
    </row>
    <row r="15" ht="15.75" customHeight="1" outlineLevel="1">
      <c r="B15" s="80" t="s">
        <v>94</v>
      </c>
      <c r="C15" s="23"/>
      <c r="D15" s="23"/>
      <c r="E15" s="23"/>
      <c r="F15" s="77">
        <f t="shared" ref="F15:F26" si="8">SUM(G15:R15)</f>
        <v>0</v>
      </c>
      <c r="G15" s="83"/>
      <c r="H15" s="83"/>
      <c r="I15" s="83"/>
      <c r="J15" s="83"/>
      <c r="K15" s="83"/>
      <c r="L15" s="83"/>
      <c r="M15" s="83"/>
      <c r="N15" s="83"/>
      <c r="O15" s="83"/>
      <c r="P15" s="83"/>
      <c r="Q15" s="83"/>
      <c r="R15" s="83"/>
      <c r="S15" s="84"/>
      <c r="T15" s="85"/>
    </row>
    <row r="16" ht="15.75" customHeight="1" outlineLevel="1">
      <c r="B16" s="80" t="s">
        <v>95</v>
      </c>
      <c r="C16" s="23"/>
      <c r="D16" s="23"/>
      <c r="E16" s="23"/>
      <c r="F16" s="77">
        <f t="shared" si="8"/>
        <v>0</v>
      </c>
      <c r="G16" s="83"/>
      <c r="H16" s="83"/>
      <c r="I16" s="83"/>
      <c r="J16" s="83"/>
      <c r="K16" s="83"/>
      <c r="L16" s="83"/>
      <c r="M16" s="83"/>
      <c r="N16" s="83"/>
      <c r="O16" s="83"/>
      <c r="P16" s="83"/>
      <c r="Q16" s="83"/>
      <c r="R16" s="83"/>
      <c r="S16" s="84"/>
      <c r="T16" s="85"/>
    </row>
    <row r="17" ht="15.75" customHeight="1" outlineLevel="1">
      <c r="B17" s="80" t="s">
        <v>96</v>
      </c>
      <c r="C17" s="23"/>
      <c r="D17" s="23"/>
      <c r="E17" s="23"/>
      <c r="F17" s="77">
        <f t="shared" si="8"/>
        <v>0</v>
      </c>
      <c r="G17" s="83"/>
      <c r="H17" s="83"/>
      <c r="I17" s="83"/>
      <c r="J17" s="83"/>
      <c r="K17" s="83"/>
      <c r="L17" s="83"/>
      <c r="M17" s="83"/>
      <c r="N17" s="83"/>
      <c r="O17" s="83"/>
      <c r="P17" s="83"/>
      <c r="Q17" s="83"/>
      <c r="R17" s="83"/>
      <c r="S17" s="84"/>
      <c r="T17" s="85"/>
    </row>
    <row r="18" ht="15.75" customHeight="1" outlineLevel="1">
      <c r="B18" s="80" t="s">
        <v>97</v>
      </c>
      <c r="C18" s="23"/>
      <c r="D18" s="23"/>
      <c r="E18" s="23"/>
      <c r="F18" s="77">
        <f t="shared" si="8"/>
        <v>0</v>
      </c>
      <c r="G18" s="83"/>
      <c r="H18" s="83"/>
      <c r="I18" s="83"/>
      <c r="J18" s="83"/>
      <c r="K18" s="83"/>
      <c r="L18" s="83"/>
      <c r="M18" s="83"/>
      <c r="N18" s="83"/>
      <c r="O18" s="83"/>
      <c r="P18" s="83"/>
      <c r="Q18" s="83"/>
      <c r="R18" s="83"/>
      <c r="S18" s="84"/>
      <c r="T18" s="85"/>
    </row>
    <row r="19" ht="15.75" customHeight="1" outlineLevel="1">
      <c r="B19" s="80" t="s">
        <v>98</v>
      </c>
      <c r="C19" s="23"/>
      <c r="D19" s="23"/>
      <c r="E19" s="23"/>
      <c r="F19" s="77">
        <f t="shared" si="8"/>
        <v>0</v>
      </c>
      <c r="G19" s="83"/>
      <c r="H19" s="83"/>
      <c r="I19" s="83"/>
      <c r="J19" s="83"/>
      <c r="K19" s="83"/>
      <c r="L19" s="83"/>
      <c r="M19" s="83"/>
      <c r="N19" s="83"/>
      <c r="O19" s="83"/>
      <c r="P19" s="83"/>
      <c r="Q19" s="83"/>
      <c r="R19" s="83"/>
      <c r="S19" s="84"/>
      <c r="T19" s="85"/>
    </row>
    <row r="20" ht="15.75" customHeight="1" outlineLevel="1">
      <c r="B20" s="80" t="s">
        <v>99</v>
      </c>
      <c r="C20" s="23"/>
      <c r="D20" s="23"/>
      <c r="E20" s="23"/>
      <c r="F20" s="77">
        <f t="shared" si="8"/>
        <v>0</v>
      </c>
      <c r="G20" s="83"/>
      <c r="H20" s="83"/>
      <c r="I20" s="83"/>
      <c r="J20" s="83"/>
      <c r="K20" s="83"/>
      <c r="L20" s="83"/>
      <c r="M20" s="83"/>
      <c r="N20" s="83"/>
      <c r="O20" s="83"/>
      <c r="P20" s="83"/>
      <c r="Q20" s="83"/>
      <c r="R20" s="83"/>
      <c r="S20" s="84"/>
      <c r="T20" s="85"/>
    </row>
    <row r="21" ht="15.75" customHeight="1" outlineLevel="1">
      <c r="B21" s="80" t="s">
        <v>100</v>
      </c>
      <c r="C21" s="23"/>
      <c r="D21" s="23"/>
      <c r="E21" s="23"/>
      <c r="F21" s="77">
        <f t="shared" si="8"/>
        <v>0</v>
      </c>
      <c r="G21" s="83"/>
      <c r="H21" s="83"/>
      <c r="I21" s="83"/>
      <c r="J21" s="83"/>
      <c r="K21" s="83"/>
      <c r="L21" s="83"/>
      <c r="M21" s="83"/>
      <c r="N21" s="83"/>
      <c r="O21" s="83"/>
      <c r="P21" s="83"/>
      <c r="Q21" s="83"/>
      <c r="R21" s="83"/>
      <c r="S21" s="84"/>
      <c r="T21" s="85"/>
    </row>
    <row r="22" ht="15.75" customHeight="1" outlineLevel="1">
      <c r="B22" s="80" t="s">
        <v>101</v>
      </c>
      <c r="C22" s="23"/>
      <c r="D22" s="23"/>
      <c r="E22" s="23"/>
      <c r="F22" s="77">
        <f t="shared" si="8"/>
        <v>0</v>
      </c>
      <c r="G22" s="83"/>
      <c r="H22" s="83"/>
      <c r="I22" s="83"/>
      <c r="J22" s="83"/>
      <c r="K22" s="83"/>
      <c r="L22" s="83"/>
      <c r="M22" s="83"/>
      <c r="N22" s="83"/>
      <c r="O22" s="83"/>
      <c r="P22" s="83"/>
      <c r="Q22" s="83"/>
      <c r="R22" s="83"/>
      <c r="S22" s="84"/>
      <c r="T22" s="85"/>
    </row>
    <row r="23" ht="15.75" customHeight="1" outlineLevel="1">
      <c r="B23" s="80" t="s">
        <v>102</v>
      </c>
      <c r="C23" s="23"/>
      <c r="D23" s="23"/>
      <c r="E23" s="23"/>
      <c r="F23" s="77">
        <f t="shared" si="8"/>
        <v>0</v>
      </c>
      <c r="G23" s="83"/>
      <c r="H23" s="83"/>
      <c r="I23" s="83"/>
      <c r="J23" s="83"/>
      <c r="K23" s="83"/>
      <c r="L23" s="83"/>
      <c r="M23" s="83"/>
      <c r="N23" s="83"/>
      <c r="O23" s="83"/>
      <c r="P23" s="83"/>
      <c r="Q23" s="83"/>
      <c r="R23" s="83"/>
      <c r="S23" s="84"/>
      <c r="T23" s="85"/>
    </row>
    <row r="24" ht="15.75" customHeight="1" outlineLevel="1">
      <c r="B24" s="80" t="s">
        <v>103</v>
      </c>
      <c r="C24" s="23"/>
      <c r="D24" s="23"/>
      <c r="E24" s="23"/>
      <c r="F24" s="77">
        <f t="shared" si="8"/>
        <v>0</v>
      </c>
      <c r="G24" s="83"/>
      <c r="H24" s="83"/>
      <c r="I24" s="83"/>
      <c r="J24" s="83"/>
      <c r="K24" s="83"/>
      <c r="L24" s="83"/>
      <c r="M24" s="83"/>
      <c r="N24" s="83"/>
      <c r="O24" s="83"/>
      <c r="P24" s="83"/>
      <c r="Q24" s="83"/>
      <c r="R24" s="83"/>
      <c r="S24" s="84"/>
      <c r="T24" s="85"/>
    </row>
    <row r="25" ht="15.75" customHeight="1" outlineLevel="1">
      <c r="B25" s="80" t="s">
        <v>104</v>
      </c>
      <c r="C25" s="23"/>
      <c r="D25" s="23"/>
      <c r="E25" s="23"/>
      <c r="F25" s="77">
        <f t="shared" si="8"/>
        <v>0</v>
      </c>
      <c r="G25" s="83"/>
      <c r="H25" s="83"/>
      <c r="I25" s="83"/>
      <c r="J25" s="83"/>
      <c r="K25" s="83"/>
      <c r="L25" s="83"/>
      <c r="M25" s="83"/>
      <c r="N25" s="83"/>
      <c r="O25" s="83"/>
      <c r="P25" s="83"/>
      <c r="Q25" s="83"/>
      <c r="R25" s="83"/>
      <c r="S25" s="84"/>
      <c r="T25" s="85"/>
    </row>
    <row r="26" ht="15.75" customHeight="1" outlineLevel="1">
      <c r="B26" s="68" t="s">
        <v>105</v>
      </c>
      <c r="C26" s="69"/>
      <c r="D26" s="69"/>
      <c r="E26" s="69"/>
      <c r="F26" s="77">
        <f t="shared" si="8"/>
        <v>0</v>
      </c>
      <c r="G26" s="71"/>
      <c r="H26" s="71"/>
      <c r="I26" s="71"/>
      <c r="J26" s="71"/>
      <c r="K26" s="71"/>
      <c r="L26" s="71"/>
      <c r="M26" s="71"/>
      <c r="N26" s="71"/>
      <c r="O26" s="71"/>
      <c r="P26" s="71"/>
      <c r="Q26" s="71"/>
      <c r="R26" s="71"/>
      <c r="S26" s="72"/>
      <c r="T26" s="73"/>
    </row>
    <row r="27" ht="15.75" customHeight="1">
      <c r="B27" s="86" t="s">
        <v>106</v>
      </c>
      <c r="C27" s="87"/>
      <c r="D27" s="87"/>
      <c r="E27" s="87"/>
      <c r="F27" s="88">
        <f>F9+SUM(F12:F14)</f>
        <v>0</v>
      </c>
      <c r="G27" s="88"/>
      <c r="H27" s="88"/>
      <c r="I27" s="88"/>
      <c r="J27" s="88"/>
      <c r="K27" s="88"/>
      <c r="L27" s="88"/>
      <c r="M27" s="88"/>
      <c r="N27" s="88"/>
      <c r="O27" s="88"/>
      <c r="P27" s="88"/>
      <c r="Q27" s="88"/>
      <c r="R27" s="88"/>
      <c r="S27" s="88">
        <f t="shared" ref="S27:T27" si="9">S9+SUM(S12:S14)</f>
        <v>0</v>
      </c>
      <c r="T27" s="88">
        <f t="shared" si="9"/>
        <v>0</v>
      </c>
    </row>
    <row r="28" ht="15.75" customHeight="1">
      <c r="B28" s="78" t="s">
        <v>87</v>
      </c>
      <c r="C28" s="23"/>
      <c r="D28" s="23"/>
      <c r="E28" s="23"/>
      <c r="F28" s="23"/>
      <c r="G28" s="23"/>
      <c r="H28" s="23"/>
      <c r="I28" s="23"/>
      <c r="J28" s="23"/>
      <c r="K28" s="23"/>
      <c r="L28" s="23"/>
      <c r="M28" s="23"/>
      <c r="N28" s="23"/>
      <c r="O28" s="23"/>
      <c r="P28" s="23"/>
      <c r="Q28" s="23"/>
      <c r="R28" s="23"/>
      <c r="S28" s="23"/>
      <c r="T28" s="23"/>
    </row>
    <row r="29" ht="15.75" customHeight="1">
      <c r="B29" s="23"/>
      <c r="C29" s="23"/>
      <c r="D29" s="23"/>
      <c r="E29" s="23"/>
      <c r="F29" s="23"/>
      <c r="G29" s="23"/>
      <c r="H29" s="23"/>
      <c r="I29" s="23"/>
      <c r="J29" s="23"/>
      <c r="K29" s="23"/>
      <c r="L29" s="23"/>
      <c r="M29" s="23"/>
      <c r="N29" s="23"/>
      <c r="O29" s="23"/>
      <c r="P29" s="23"/>
      <c r="Q29" s="23"/>
      <c r="R29" s="23"/>
      <c r="S29" s="23"/>
      <c r="T29" s="23"/>
    </row>
    <row r="30" ht="15.75" customHeight="1">
      <c r="B30" s="89" t="s">
        <v>107</v>
      </c>
      <c r="C30" s="90"/>
      <c r="D30" s="90"/>
      <c r="E30" s="90"/>
      <c r="F30" s="91">
        <f>-SUM(G30:R30)</f>
        <v>0</v>
      </c>
      <c r="G30" s="91">
        <f>Darlehensrechner!D25+Darlehensrechner!D50</f>
        <v>0</v>
      </c>
      <c r="H30" s="91">
        <f>Darlehensrechner!E25+Darlehensrechner!E50</f>
        <v>0</v>
      </c>
      <c r="I30" s="91">
        <f>Darlehensrechner!F25+Darlehensrechner!F50</f>
        <v>0</v>
      </c>
      <c r="J30" s="91">
        <f>Darlehensrechner!G25+Darlehensrechner!G50</f>
        <v>0</v>
      </c>
      <c r="K30" s="91">
        <f>Darlehensrechner!H25+Darlehensrechner!H50</f>
        <v>0</v>
      </c>
      <c r="L30" s="91">
        <f>Darlehensrechner!I25+Darlehensrechner!I50</f>
        <v>0</v>
      </c>
      <c r="M30" s="91">
        <f>Darlehensrechner!J25+Darlehensrechner!J50</f>
        <v>0</v>
      </c>
      <c r="N30" s="91">
        <f>Darlehensrechner!K25+Darlehensrechner!K50</f>
        <v>0</v>
      </c>
      <c r="O30" s="91">
        <f>Darlehensrechner!L25+Darlehensrechner!L50</f>
        <v>0</v>
      </c>
      <c r="P30" s="91">
        <f>Darlehensrechner!M25+Darlehensrechner!M50</f>
        <v>0</v>
      </c>
      <c r="Q30" s="91">
        <f>Darlehensrechner!N25+Darlehensrechner!N50</f>
        <v>0</v>
      </c>
      <c r="R30" s="91">
        <f>Darlehensrechner!O25+Darlehensrechner!O50</f>
        <v>0</v>
      </c>
      <c r="S30" s="91">
        <f>Darlehensrechner!AC25+Darlehensrechner!AC50</f>
        <v>0</v>
      </c>
      <c r="T30" s="92">
        <f>Darlehensrechner!AP25+Darlehensrechner!AP50</f>
        <v>0</v>
      </c>
      <c r="U30" s="51" t="s">
        <v>55</v>
      </c>
      <c r="V30" s="13" t="s">
        <v>108</v>
      </c>
    </row>
    <row r="31" ht="15.75" customHeight="1">
      <c r="B31" s="74" t="s">
        <v>109</v>
      </c>
      <c r="C31" s="75"/>
      <c r="D31" s="75"/>
      <c r="E31" s="75"/>
      <c r="F31" s="76">
        <f>F27+F30</f>
        <v>0</v>
      </c>
      <c r="G31" s="76"/>
      <c r="H31" s="76"/>
      <c r="I31" s="76"/>
      <c r="J31" s="76"/>
      <c r="K31" s="76"/>
      <c r="L31" s="76"/>
      <c r="M31" s="76"/>
      <c r="N31" s="76"/>
      <c r="O31" s="76"/>
      <c r="P31" s="76"/>
      <c r="Q31" s="76"/>
      <c r="R31" s="76"/>
      <c r="S31" s="76">
        <f t="shared" ref="S31:T35" si="10">S27+S30</f>
        <v>0</v>
      </c>
      <c r="T31" s="76">
        <f t="shared" si="10"/>
        <v>0</v>
      </c>
    </row>
    <row r="32" ht="15.75" customHeight="1">
      <c r="B32" s="78" t="s">
        <v>87</v>
      </c>
      <c r="C32" s="23"/>
      <c r="D32" s="23"/>
      <c r="E32" s="23"/>
      <c r="F32" s="23"/>
      <c r="G32" s="23"/>
      <c r="H32" s="23"/>
      <c r="I32" s="23"/>
      <c r="J32" s="23"/>
      <c r="K32" s="23"/>
      <c r="L32" s="23"/>
      <c r="M32" s="23"/>
      <c r="N32" s="23"/>
      <c r="O32" s="23"/>
      <c r="P32" s="23"/>
      <c r="Q32" s="23"/>
      <c r="R32" s="23"/>
      <c r="S32" s="23"/>
      <c r="T32" s="23"/>
    </row>
    <row r="33" ht="15.75" customHeight="1">
      <c r="B33" s="23"/>
      <c r="C33" s="23"/>
      <c r="D33" s="23"/>
      <c r="E33" s="23"/>
      <c r="F33" s="23"/>
      <c r="G33" s="23"/>
      <c r="H33" s="23"/>
      <c r="I33" s="23"/>
      <c r="J33" s="23"/>
      <c r="K33" s="23"/>
      <c r="L33" s="23"/>
      <c r="M33" s="23"/>
      <c r="N33" s="23"/>
      <c r="O33" s="23"/>
      <c r="P33" s="23"/>
      <c r="Q33" s="23"/>
      <c r="R33" s="23"/>
      <c r="S33" s="23"/>
      <c r="T33" s="23"/>
    </row>
    <row r="34" ht="15.75" customHeight="1">
      <c r="B34" s="93" t="s">
        <v>110</v>
      </c>
      <c r="C34" s="90"/>
      <c r="D34" s="90"/>
      <c r="E34" s="90"/>
      <c r="F34" s="91">
        <f>SUM(G34:R34)</f>
        <v>0</v>
      </c>
      <c r="G34" s="94"/>
      <c r="H34" s="94"/>
      <c r="I34" s="94"/>
      <c r="J34" s="94"/>
      <c r="K34" s="94"/>
      <c r="L34" s="94"/>
      <c r="M34" s="94"/>
      <c r="N34" s="94"/>
      <c r="O34" s="94"/>
      <c r="P34" s="94"/>
      <c r="Q34" s="94"/>
      <c r="R34" s="94"/>
      <c r="S34" s="95"/>
      <c r="T34" s="96"/>
      <c r="U34" s="51" t="s">
        <v>55</v>
      </c>
      <c r="V34" s="13" t="s">
        <v>111</v>
      </c>
    </row>
    <row r="35" ht="15.75" customHeight="1">
      <c r="B35" s="74" t="s">
        <v>112</v>
      </c>
      <c r="C35" s="75"/>
      <c r="D35" s="75"/>
      <c r="E35" s="75"/>
      <c r="F35" s="76">
        <f>F31+F34</f>
        <v>0</v>
      </c>
      <c r="G35" s="76"/>
      <c r="H35" s="76"/>
      <c r="I35" s="76"/>
      <c r="J35" s="76"/>
      <c r="K35" s="76"/>
      <c r="L35" s="76"/>
      <c r="M35" s="76"/>
      <c r="N35" s="76"/>
      <c r="O35" s="76"/>
      <c r="P35" s="76"/>
      <c r="Q35" s="76"/>
      <c r="R35" s="76"/>
      <c r="S35" s="76">
        <f t="shared" si="10"/>
        <v>0</v>
      </c>
      <c r="T35" s="76">
        <f t="shared" si="10"/>
        <v>0</v>
      </c>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3C78D8"/>
    <outlinePr applyStyles="0" showOutlineSymbols="1" summaryBelow="0" summaryRight="0"/>
    <pageSetUpPr autoPageBreaks="1" fitToPage="0"/>
  </sheetPr>
  <sheetViews>
    <sheetView showGridLines="0" workbookViewId="0" zoomScale="100">
      <selection activeCell="X31" activeCellId="0" sqref="X31"/>
    </sheetView>
  </sheetViews>
  <sheetFormatPr baseColWidth="10" customHeight="1" defaultColWidth="14.5" defaultRowHeight="15" outlineLevelCol="1" outlineLevelRow="1"/>
  <cols>
    <col bestFit="1" customWidth="1" min="1" max="1" width="1.5"/>
    <col bestFit="1" customWidth="1" min="2" max="5" width="14.5"/>
    <col bestFit="1" collapsed="1" customWidth="1" min="6" max="6" width="14.5"/>
    <col bestFit="1" customWidth="1" hidden="1" min="7" max="18" outlineLevel="1" width="14.5"/>
  </cols>
  <sheetData>
    <row r="1" ht="34.5">
      <c r="A1" s="1"/>
      <c r="B1" s="1" t="s">
        <v>0</v>
      </c>
      <c r="C1" s="2"/>
      <c r="D1" s="2"/>
      <c r="E1" s="2"/>
      <c r="F1" s="2"/>
      <c r="G1" s="97"/>
      <c r="H1" s="2"/>
      <c r="I1" s="2"/>
      <c r="J1" s="2"/>
      <c r="K1" s="2"/>
      <c r="L1" s="2"/>
      <c r="M1" s="2"/>
      <c r="N1" s="2"/>
      <c r="O1" s="2"/>
      <c r="P1" s="2"/>
      <c r="Q1" s="2"/>
      <c r="R1" s="2"/>
      <c r="S1" s="2"/>
      <c r="T1" s="2"/>
      <c r="U1" s="2"/>
      <c r="V1" s="2"/>
      <c r="W1" s="2"/>
      <c r="X1" s="2"/>
      <c r="Y1" s="2"/>
      <c r="Z1" s="2"/>
      <c r="AA1" s="2"/>
    </row>
    <row r="2" ht="21.75">
      <c r="A2" s="3"/>
      <c r="B2" s="3" t="s">
        <v>113</v>
      </c>
      <c r="C2" s="2"/>
      <c r="D2" s="2"/>
      <c r="E2" s="2"/>
      <c r="F2" s="2"/>
      <c r="G2" s="2"/>
      <c r="H2" s="2"/>
      <c r="I2" s="2"/>
      <c r="J2" s="2"/>
      <c r="K2" s="2"/>
      <c r="L2" s="2"/>
      <c r="M2" s="2"/>
      <c r="N2" s="2"/>
      <c r="O2" s="2"/>
      <c r="P2" s="2"/>
      <c r="Q2" s="2"/>
      <c r="R2" s="2"/>
      <c r="S2" s="2"/>
      <c r="T2" s="2"/>
      <c r="U2" s="2"/>
      <c r="V2" s="2"/>
      <c r="W2" s="2"/>
      <c r="X2" s="2"/>
      <c r="Y2" s="2"/>
      <c r="Z2" s="2"/>
      <c r="AA2" s="2"/>
    </row>
    <row r="3" ht="7.5" customHeight="1">
      <c r="A3" s="2"/>
      <c r="B3" s="2"/>
      <c r="C3" s="2"/>
      <c r="D3" s="2"/>
      <c r="E3" s="2"/>
      <c r="F3" s="2"/>
      <c r="G3" s="2"/>
      <c r="H3" s="2"/>
      <c r="I3" s="2"/>
      <c r="J3" s="2"/>
      <c r="K3" s="2"/>
      <c r="L3" s="2"/>
      <c r="M3" s="2"/>
      <c r="N3" s="2"/>
      <c r="O3" s="2"/>
      <c r="P3" s="2"/>
      <c r="Q3" s="2"/>
      <c r="R3" s="2"/>
      <c r="S3" s="2"/>
      <c r="T3" s="2"/>
      <c r="U3" s="2"/>
      <c r="V3" s="2"/>
      <c r="W3" s="2"/>
      <c r="X3" s="2"/>
      <c r="Y3" s="2"/>
      <c r="Z3" s="2"/>
      <c r="AA3" s="2"/>
    </row>
    <row r="4" ht="15.75" customHeight="1">
      <c r="A4" s="4"/>
      <c r="B4" s="4"/>
      <c r="C4" s="4"/>
      <c r="D4" s="4"/>
      <c r="E4" s="4"/>
      <c r="F4" s="4"/>
      <c r="G4" s="4"/>
      <c r="H4" s="4"/>
      <c r="I4" s="4"/>
      <c r="J4" s="4"/>
      <c r="K4" s="4"/>
      <c r="L4" s="4"/>
      <c r="M4" s="4"/>
      <c r="N4" s="4"/>
      <c r="O4" s="4"/>
      <c r="P4" s="4"/>
      <c r="Q4" s="4"/>
      <c r="R4" s="4"/>
      <c r="S4" s="4"/>
      <c r="T4" s="4"/>
      <c r="U4" s="4"/>
      <c r="V4" s="4"/>
      <c r="W4" s="4"/>
      <c r="X4" s="4"/>
      <c r="Y4" s="4"/>
      <c r="Z4" s="4"/>
      <c r="AA4" s="4"/>
    </row>
    <row r="5" ht="15.75" customHeight="1">
      <c r="B5" s="25"/>
      <c r="C5" s="25"/>
      <c r="D5" s="25"/>
      <c r="E5" s="25"/>
      <c r="F5" s="26"/>
      <c r="G5" s="26"/>
      <c r="H5" s="26"/>
      <c r="I5" s="26"/>
      <c r="J5" s="26"/>
      <c r="K5" s="26"/>
      <c r="L5" s="26"/>
      <c r="M5" s="26"/>
      <c r="N5" s="26"/>
      <c r="O5" s="26"/>
      <c r="P5" s="26"/>
      <c r="Q5" s="26"/>
      <c r="R5" s="26"/>
      <c r="S5" s="26"/>
      <c r="T5" s="26"/>
    </row>
    <row r="6" ht="15.75" customHeight="1">
      <c r="B6" s="25"/>
      <c r="C6" s="25"/>
      <c r="D6" s="25"/>
      <c r="E6" s="25"/>
      <c r="F6" s="26" t="s">
        <v>28</v>
      </c>
      <c r="G6" s="61" t="s">
        <v>71</v>
      </c>
      <c r="H6" s="61" t="s">
        <v>72</v>
      </c>
      <c r="I6" s="61" t="s">
        <v>73</v>
      </c>
      <c r="J6" s="61" t="s">
        <v>74</v>
      </c>
      <c r="K6" s="61" t="s">
        <v>75</v>
      </c>
      <c r="L6" s="61" t="s">
        <v>76</v>
      </c>
      <c r="M6" s="61" t="s">
        <v>77</v>
      </c>
      <c r="N6" s="61" t="s">
        <v>78</v>
      </c>
      <c r="O6" s="61" t="s">
        <v>79</v>
      </c>
      <c r="P6" s="61" t="s">
        <v>80</v>
      </c>
      <c r="Q6" s="61" t="s">
        <v>81</v>
      </c>
      <c r="R6" s="61" t="s">
        <v>82</v>
      </c>
      <c r="S6" s="26" t="s">
        <v>29</v>
      </c>
      <c r="T6" s="26" t="s">
        <v>53</v>
      </c>
      <c r="Y6" s="98" t="s">
        <v>114</v>
      </c>
      <c r="Z6" s="12"/>
    </row>
    <row r="7" ht="15.75" customHeight="1">
      <c r="B7" s="62" t="s">
        <v>83</v>
      </c>
      <c r="C7" s="63"/>
      <c r="D7" s="63"/>
      <c r="E7" s="63"/>
      <c r="F7" s="64">
        <f>Profitabilität!F7</f>
        <v>0</v>
      </c>
      <c r="G7" s="64">
        <f>Profitabilität!G7</f>
        <v>0</v>
      </c>
      <c r="H7" s="64">
        <f>Profitabilität!H7</f>
        <v>0</v>
      </c>
      <c r="I7" s="64">
        <f>Profitabilität!I7</f>
        <v>0</v>
      </c>
      <c r="J7" s="64">
        <f>Profitabilität!J7</f>
        <v>0</v>
      </c>
      <c r="K7" s="64">
        <f>Profitabilität!K7</f>
        <v>0</v>
      </c>
      <c r="L7" s="64">
        <f>Profitabilität!L7</f>
        <v>0</v>
      </c>
      <c r="M7" s="64">
        <f>Profitabilität!M7</f>
        <v>0</v>
      </c>
      <c r="N7" s="64">
        <f>Profitabilität!N7</f>
        <v>0</v>
      </c>
      <c r="O7" s="64">
        <f>Profitabilität!O7</f>
        <v>0</v>
      </c>
      <c r="P7" s="64">
        <f>Profitabilität!P7</f>
        <v>0</v>
      </c>
      <c r="Q7" s="64">
        <f>Profitabilität!Q7</f>
        <v>0</v>
      </c>
      <c r="R7" s="64">
        <f>Profitabilität!R7</f>
        <v>0</v>
      </c>
      <c r="S7" s="64">
        <f>Profitabilität!S7</f>
        <v>0</v>
      </c>
      <c r="T7" s="79">
        <f>Profitabilität!T7</f>
        <v>0</v>
      </c>
      <c r="U7" s="51" t="s">
        <v>55</v>
      </c>
      <c r="V7" s="13" t="s">
        <v>115</v>
      </c>
      <c r="Y7" s="6" t="s">
        <v>116</v>
      </c>
      <c r="Z7" s="99">
        <v>0.19</v>
      </c>
      <c r="AA7" s="13" t="s">
        <v>117</v>
      </c>
    </row>
    <row r="8" ht="15.75" customHeight="1">
      <c r="B8" s="80" t="s">
        <v>85</v>
      </c>
      <c r="C8" s="23"/>
      <c r="D8" s="23"/>
      <c r="E8" s="23"/>
      <c r="F8" s="77">
        <f>Profitabilität!F8</f>
        <v>0</v>
      </c>
      <c r="G8" s="77">
        <f>Profitabilität!G8</f>
        <v>0</v>
      </c>
      <c r="H8" s="77">
        <f>Profitabilität!H8</f>
        <v>0</v>
      </c>
      <c r="I8" s="77">
        <f>Profitabilität!I8</f>
        <v>0</v>
      </c>
      <c r="J8" s="77">
        <f>Profitabilität!J8</f>
        <v>0</v>
      </c>
      <c r="K8" s="77">
        <f>Profitabilität!K8</f>
        <v>0</v>
      </c>
      <c r="L8" s="77">
        <f>Profitabilität!L8</f>
        <v>0</v>
      </c>
      <c r="M8" s="77">
        <f>Profitabilität!M8</f>
        <v>0</v>
      </c>
      <c r="N8" s="77">
        <f>Profitabilität!N8</f>
        <v>0</v>
      </c>
      <c r="O8" s="77">
        <f>Profitabilität!O8</f>
        <v>0</v>
      </c>
      <c r="P8" s="77">
        <f>Profitabilität!P8</f>
        <v>0</v>
      </c>
      <c r="Q8" s="77">
        <f>Profitabilität!Q8</f>
        <v>0</v>
      </c>
      <c r="R8" s="77">
        <f>Profitabilität!R8</f>
        <v>0</v>
      </c>
      <c r="S8" s="77">
        <f>Profitabilität!S8</f>
        <v>0</v>
      </c>
      <c r="T8" s="81">
        <f>Profitabilität!T8</f>
        <v>0</v>
      </c>
      <c r="U8" s="51" t="s">
        <v>55</v>
      </c>
      <c r="V8" s="13" t="s">
        <v>115</v>
      </c>
      <c r="Y8" s="9" t="s">
        <v>118</v>
      </c>
      <c r="Z8" s="100">
        <v>0.19</v>
      </c>
      <c r="AA8" s="13" t="s">
        <v>117</v>
      </c>
    </row>
    <row r="9" ht="15.75" customHeight="1">
      <c r="B9" s="80" t="s">
        <v>119</v>
      </c>
      <c r="C9" s="23"/>
      <c r="D9" s="23"/>
      <c r="E9" s="23"/>
      <c r="F9" s="77">
        <f>Profitabilität!F12</f>
        <v>0</v>
      </c>
      <c r="G9" s="77">
        <f>Profitabilität!G12</f>
        <v>0</v>
      </c>
      <c r="H9" s="77">
        <f>Profitabilität!H12</f>
        <v>0</v>
      </c>
      <c r="I9" s="77">
        <f>Profitabilität!I12</f>
        <v>0</v>
      </c>
      <c r="J9" s="77">
        <f>Profitabilität!J12</f>
        <v>0</v>
      </c>
      <c r="K9" s="77">
        <f>Profitabilität!K12</f>
        <v>0</v>
      </c>
      <c r="L9" s="77">
        <f>Profitabilität!L12</f>
        <v>0</v>
      </c>
      <c r="M9" s="77">
        <f>Profitabilität!M12</f>
        <v>0</v>
      </c>
      <c r="N9" s="77">
        <f>Profitabilität!N12</f>
        <v>0</v>
      </c>
      <c r="O9" s="77">
        <f>Profitabilität!O12</f>
        <v>0</v>
      </c>
      <c r="P9" s="77">
        <f>Profitabilität!P12</f>
        <v>0</v>
      </c>
      <c r="Q9" s="77">
        <f>Profitabilität!Q12</f>
        <v>0</v>
      </c>
      <c r="R9" s="77">
        <f>Profitabilität!R12</f>
        <v>0</v>
      </c>
      <c r="S9" s="77">
        <f>Profitabilität!S12</f>
        <v>0</v>
      </c>
      <c r="T9" s="81">
        <f>Profitabilität!T12</f>
        <v>0</v>
      </c>
      <c r="U9" s="51" t="s">
        <v>55</v>
      </c>
      <c r="V9" s="13" t="s">
        <v>115</v>
      </c>
    </row>
    <row r="10" ht="15.75" customHeight="1">
      <c r="B10" s="101" t="s">
        <v>120</v>
      </c>
      <c r="C10" s="69"/>
      <c r="D10" s="69"/>
      <c r="E10" s="69"/>
      <c r="F10" s="70">
        <f>Profitabilität!F14</f>
        <v>0</v>
      </c>
      <c r="G10" s="70">
        <f>Profitabilität!G14</f>
        <v>0</v>
      </c>
      <c r="H10" s="70">
        <f>Profitabilität!H14</f>
        <v>0</v>
      </c>
      <c r="I10" s="70">
        <f>Profitabilität!I14</f>
        <v>0</v>
      </c>
      <c r="J10" s="70">
        <f>Profitabilität!J14</f>
        <v>0</v>
      </c>
      <c r="K10" s="70">
        <f>Profitabilität!K14</f>
        <v>0</v>
      </c>
      <c r="L10" s="70">
        <f>Profitabilität!L14</f>
        <v>0</v>
      </c>
      <c r="M10" s="70">
        <f>Profitabilität!M14</f>
        <v>0</v>
      </c>
      <c r="N10" s="70">
        <f>Profitabilität!N14</f>
        <v>0</v>
      </c>
      <c r="O10" s="70">
        <f>Profitabilität!O14</f>
        <v>0</v>
      </c>
      <c r="P10" s="70">
        <f>Profitabilität!P14</f>
        <v>0</v>
      </c>
      <c r="Q10" s="70">
        <f>Profitabilität!Q14</f>
        <v>0</v>
      </c>
      <c r="R10" s="70">
        <f>Profitabilität!R14</f>
        <v>0</v>
      </c>
      <c r="S10" s="70">
        <f>Profitabilität!S14</f>
        <v>0</v>
      </c>
      <c r="T10" s="102">
        <f>Profitabilität!T14</f>
        <v>0</v>
      </c>
      <c r="U10" s="51" t="s">
        <v>55</v>
      </c>
      <c r="V10" s="13" t="s">
        <v>115</v>
      </c>
    </row>
    <row r="11" ht="15.75" customHeight="1">
      <c r="B11" s="74" t="s">
        <v>121</v>
      </c>
      <c r="C11" s="75"/>
      <c r="D11" s="75"/>
      <c r="E11" s="75"/>
      <c r="F11" s="76">
        <f t="shared" ref="F11:T11" si="11">SUM(F7:F10)</f>
        <v>0</v>
      </c>
      <c r="G11" s="76">
        <f t="shared" si="11"/>
        <v>0</v>
      </c>
      <c r="H11" s="76">
        <f t="shared" si="11"/>
        <v>0</v>
      </c>
      <c r="I11" s="76">
        <f t="shared" si="11"/>
        <v>0</v>
      </c>
      <c r="J11" s="76">
        <f t="shared" si="11"/>
        <v>0</v>
      </c>
      <c r="K11" s="76">
        <f t="shared" si="11"/>
        <v>0</v>
      </c>
      <c r="L11" s="76">
        <f t="shared" si="11"/>
        <v>0</v>
      </c>
      <c r="M11" s="76">
        <f t="shared" si="11"/>
        <v>0</v>
      </c>
      <c r="N11" s="76">
        <f t="shared" si="11"/>
        <v>0</v>
      </c>
      <c r="O11" s="76">
        <f t="shared" si="11"/>
        <v>0</v>
      </c>
      <c r="P11" s="76">
        <f t="shared" si="11"/>
        <v>0</v>
      </c>
      <c r="Q11" s="76">
        <f t="shared" si="11"/>
        <v>0</v>
      </c>
      <c r="R11" s="76">
        <f t="shared" si="11"/>
        <v>0</v>
      </c>
      <c r="S11" s="76">
        <f t="shared" si="11"/>
        <v>0</v>
      </c>
      <c r="T11" s="76">
        <f t="shared" si="11"/>
        <v>0</v>
      </c>
    </row>
    <row r="12" ht="15.75" customHeight="1">
      <c r="B12" s="103" t="s">
        <v>122</v>
      </c>
      <c r="C12" s="23"/>
      <c r="D12" s="23"/>
      <c r="E12" s="23"/>
      <c r="F12" s="77">
        <f t="shared" ref="F12:G12" si="12">F11</f>
        <v>0</v>
      </c>
      <c r="G12" s="77">
        <f t="shared" si="12"/>
        <v>0</v>
      </c>
      <c r="H12" s="77">
        <f t="shared" ref="H12:R12" si="13">G12+H11</f>
        <v>0</v>
      </c>
      <c r="I12" s="77">
        <f t="shared" si="13"/>
        <v>0</v>
      </c>
      <c r="J12" s="77">
        <f t="shared" si="13"/>
        <v>0</v>
      </c>
      <c r="K12" s="77">
        <f t="shared" si="13"/>
        <v>0</v>
      </c>
      <c r="L12" s="77">
        <f t="shared" si="13"/>
        <v>0</v>
      </c>
      <c r="M12" s="77">
        <f t="shared" si="13"/>
        <v>0</v>
      </c>
      <c r="N12" s="77">
        <f t="shared" si="13"/>
        <v>0</v>
      </c>
      <c r="O12" s="77">
        <f t="shared" si="13"/>
        <v>0</v>
      </c>
      <c r="P12" s="77">
        <f t="shared" si="13"/>
        <v>0</v>
      </c>
      <c r="Q12" s="77">
        <f t="shared" si="13"/>
        <v>0</v>
      </c>
      <c r="R12" s="77">
        <f t="shared" si="13"/>
        <v>0</v>
      </c>
      <c r="S12" s="77">
        <f>F12+S11</f>
        <v>0</v>
      </c>
      <c r="T12" s="77">
        <f>S12+T11</f>
        <v>0</v>
      </c>
    </row>
    <row r="13" ht="15.75" customHeight="1">
      <c r="B13" s="23"/>
      <c r="C13" s="23"/>
      <c r="D13" s="23"/>
      <c r="E13" s="23"/>
      <c r="F13" s="23"/>
      <c r="G13" s="23"/>
      <c r="H13" s="23"/>
      <c r="I13" s="23"/>
      <c r="J13" s="23"/>
      <c r="K13" s="23"/>
      <c r="L13" s="23"/>
      <c r="M13" s="23"/>
      <c r="N13" s="23"/>
      <c r="O13" s="23"/>
      <c r="P13" s="23"/>
      <c r="Q13" s="23"/>
      <c r="R13" s="23"/>
      <c r="S13" s="23"/>
      <c r="T13" s="23"/>
    </row>
    <row r="14" ht="15.75" customHeight="1">
      <c r="B14" s="62" t="s">
        <v>123</v>
      </c>
      <c r="C14" s="63"/>
      <c r="D14" s="63"/>
      <c r="E14" s="63"/>
      <c r="F14" s="64">
        <f>SUM(G14:R14)</f>
        <v>0</v>
      </c>
      <c r="G14" s="64">
        <f>-IF((1*RIGHT(G6,1))=Abschreibungen!$F$8,Abschreibungen!$C$8,0)</f>
        <v>0</v>
      </c>
      <c r="H14" s="64">
        <f>-IF((1*RIGHT(H6,1))=Abschreibungen!$F$8,Abschreibungen!$C$8,0)</f>
        <v>0</v>
      </c>
      <c r="I14" s="64">
        <f>-IF((1*RIGHT(I6,1))=Abschreibungen!$F$8,Abschreibungen!$C$8,0)</f>
        <v>0</v>
      </c>
      <c r="J14" s="64">
        <f>-IF((1*RIGHT(J6,1))=Abschreibungen!$F$8,Abschreibungen!$C$8,0)</f>
        <v>0</v>
      </c>
      <c r="K14" s="64">
        <f>-IF((1*RIGHT(K6,1))=Abschreibungen!$F$8,Abschreibungen!$C$8,0)</f>
        <v>0</v>
      </c>
      <c r="L14" s="64">
        <f>-IF((1*RIGHT(L6,1))=Abschreibungen!$F$8,Abschreibungen!$C$8,0)</f>
        <v>0</v>
      </c>
      <c r="M14" s="64">
        <f>-IF((1*RIGHT(M6,1))=Abschreibungen!$F$8,Abschreibungen!$C$8,0)</f>
        <v>0</v>
      </c>
      <c r="N14" s="64">
        <f>-IF((1*RIGHT(N6,1))=Abschreibungen!$F$8,Abschreibungen!$C$8,0)</f>
        <v>0</v>
      </c>
      <c r="O14" s="64">
        <f>-IF((1*RIGHT(O6,1))=Abschreibungen!$F$8,Abschreibungen!$C$8,0)</f>
        <v>0</v>
      </c>
      <c r="P14" s="64">
        <f>-IF((1*RIGHT(P6,2))=Abschreibungen!$F$8,Abschreibungen!$C$8,0)</f>
        <v>0</v>
      </c>
      <c r="Q14" s="64">
        <f>-IF((1*RIGHT(Q6,2))=Abschreibungen!$F$8,Abschreibungen!$C$8,0)</f>
        <v>0</v>
      </c>
      <c r="R14" s="64">
        <f>-IF((1*RIGHT(R6,2))=Abschreibungen!$F$8,Abschreibungen!$C$8,0)</f>
        <v>0</v>
      </c>
      <c r="S14" s="64">
        <f>SUMIF(Abschreibungen!$E$8:$E$33,"=2",Abschreibungen!$C$8:$C$33)+Abschreibungen!E81</f>
        <v>0</v>
      </c>
      <c r="T14" s="79">
        <f>SUMIF(Abschreibungen!$E$8:$E$33,"=3",Abschreibungen!$C$8:$C$33)+Abschreibungen!F81</f>
        <v>0</v>
      </c>
      <c r="U14" s="51" t="s">
        <v>55</v>
      </c>
      <c r="V14" s="13" t="s">
        <v>91</v>
      </c>
    </row>
    <row r="15" ht="15.75" hidden="1" customHeight="1" collapsed="1">
      <c r="B15" s="82" t="s">
        <v>124</v>
      </c>
      <c r="C15" s="23"/>
      <c r="D15" s="23"/>
      <c r="E15" s="23"/>
      <c r="F15" s="77"/>
      <c r="G15" s="77"/>
      <c r="H15" s="77"/>
      <c r="I15" s="77"/>
      <c r="J15" s="77"/>
      <c r="K15" s="77"/>
      <c r="L15" s="77"/>
      <c r="M15" s="77"/>
      <c r="N15" s="77"/>
      <c r="O15" s="77"/>
      <c r="P15" s="77"/>
      <c r="Q15" s="77"/>
      <c r="R15" s="77"/>
      <c r="S15" s="77"/>
      <c r="T15" s="81"/>
      <c r="U15" s="51" t="s">
        <v>55</v>
      </c>
    </row>
    <row r="16" ht="15.75" hidden="1" customHeight="1" outlineLevel="1">
      <c r="B16" s="80" t="s">
        <v>125</v>
      </c>
      <c r="C16" s="23"/>
      <c r="D16" s="23"/>
      <c r="E16" s="23"/>
      <c r="F16" s="77"/>
      <c r="G16" s="77"/>
      <c r="H16" s="77"/>
      <c r="I16" s="77"/>
      <c r="J16" s="77"/>
      <c r="K16" s="77"/>
      <c r="L16" s="77"/>
      <c r="M16" s="77"/>
      <c r="N16" s="77"/>
      <c r="O16" s="77"/>
      <c r="P16" s="77"/>
      <c r="Q16" s="77"/>
      <c r="R16" s="77"/>
      <c r="S16" s="77"/>
      <c r="T16" s="81"/>
      <c r="U16" s="51" t="s">
        <v>55</v>
      </c>
    </row>
    <row r="17" ht="15.75" hidden="1" customHeight="1" outlineLevel="1">
      <c r="B17" s="80" t="s">
        <v>126</v>
      </c>
      <c r="C17" s="23"/>
      <c r="D17" s="23"/>
      <c r="E17" s="23"/>
      <c r="F17" s="77"/>
      <c r="G17" s="77"/>
      <c r="H17" s="77"/>
      <c r="I17" s="77"/>
      <c r="J17" s="77"/>
      <c r="K17" s="77"/>
      <c r="L17" s="77"/>
      <c r="M17" s="77"/>
      <c r="N17" s="77"/>
      <c r="O17" s="77"/>
      <c r="P17" s="77"/>
      <c r="Q17" s="77"/>
      <c r="R17" s="77"/>
      <c r="S17" s="77"/>
      <c r="T17" s="81"/>
      <c r="U17" s="51" t="s">
        <v>55</v>
      </c>
    </row>
    <row r="18" ht="15.75" customHeight="1">
      <c r="B18" s="104" t="s">
        <v>127</v>
      </c>
      <c r="C18" s="23"/>
      <c r="D18" s="23"/>
      <c r="E18" s="23"/>
      <c r="F18" s="77">
        <f t="shared" ref="F18:F20" si="14">SUM(G18:R18)</f>
        <v>0</v>
      </c>
      <c r="G18" s="43">
        <f>Darlehensrechner!D22</f>
        <v>0</v>
      </c>
      <c r="H18" s="43">
        <f>Darlehensrechner!E22</f>
        <v>0</v>
      </c>
      <c r="I18" s="43">
        <f>Darlehensrechner!F22</f>
        <v>0</v>
      </c>
      <c r="J18" s="43">
        <f>Darlehensrechner!G22</f>
        <v>0</v>
      </c>
      <c r="K18" s="43">
        <f>Darlehensrechner!H22</f>
        <v>0</v>
      </c>
      <c r="L18" s="43">
        <f>Darlehensrechner!I22</f>
        <v>0</v>
      </c>
      <c r="M18" s="43">
        <f>Darlehensrechner!J22</f>
        <v>0</v>
      </c>
      <c r="N18" s="43">
        <f>Darlehensrechner!K22</f>
        <v>0</v>
      </c>
      <c r="O18" s="43">
        <f>Darlehensrechner!L22</f>
        <v>0</v>
      </c>
      <c r="P18" s="43">
        <f>Darlehensrechner!M22</f>
        <v>0</v>
      </c>
      <c r="Q18" s="43">
        <f>Darlehensrechner!N22</f>
        <v>0</v>
      </c>
      <c r="R18" s="43">
        <f>Darlehensrechner!O22</f>
        <v>0</v>
      </c>
      <c r="S18" s="43">
        <f>Finanzierungsplan!G19</f>
        <v>0</v>
      </c>
      <c r="T18" s="46">
        <f>Finanzierungsplan!H19</f>
        <v>0</v>
      </c>
      <c r="U18" s="51" t="s">
        <v>55</v>
      </c>
      <c r="V18" s="13" t="s">
        <v>108</v>
      </c>
    </row>
    <row r="19" ht="15.75" customHeight="1">
      <c r="B19" s="105" t="s">
        <v>128</v>
      </c>
      <c r="C19" s="23"/>
      <c r="D19" s="23"/>
      <c r="E19" s="23"/>
      <c r="F19" s="77">
        <f t="shared" si="14"/>
        <v>0</v>
      </c>
      <c r="G19" s="106">
        <f>-Darlehensrechner!D24</f>
        <v>0</v>
      </c>
      <c r="H19" s="106">
        <f>-Darlehensrechner!E24</f>
        <v>0</v>
      </c>
      <c r="I19" s="106">
        <f>-Darlehensrechner!F24</f>
        <v>0</v>
      </c>
      <c r="J19" s="106">
        <f>-Darlehensrechner!G24</f>
        <v>0</v>
      </c>
      <c r="K19" s="106">
        <f>-Darlehensrechner!H24</f>
        <v>0</v>
      </c>
      <c r="L19" s="106">
        <f>-Darlehensrechner!I24</f>
        <v>0</v>
      </c>
      <c r="M19" s="106">
        <f>-Darlehensrechner!J24</f>
        <v>0</v>
      </c>
      <c r="N19" s="106">
        <f>-Darlehensrechner!K24</f>
        <v>0</v>
      </c>
      <c r="O19" s="106">
        <f>-Darlehensrechner!L24</f>
        <v>0</v>
      </c>
      <c r="P19" s="106">
        <f>-Darlehensrechner!M24</f>
        <v>0</v>
      </c>
      <c r="Q19" s="106">
        <f>-Darlehensrechner!N24</f>
        <v>0</v>
      </c>
      <c r="R19" s="106">
        <f>-Darlehensrechner!O24</f>
        <v>0</v>
      </c>
      <c r="S19" s="106">
        <f>Darlehensrechner!AC24+Darlehensrechner!AC49</f>
        <v>0</v>
      </c>
      <c r="T19" s="107">
        <f>Darlehensrechner!AP24+Darlehensrechner!AP49</f>
        <v>0</v>
      </c>
      <c r="U19" s="51" t="s">
        <v>55</v>
      </c>
      <c r="V19" s="13" t="s">
        <v>108</v>
      </c>
    </row>
    <row r="20" ht="15.75" customHeight="1">
      <c r="B20" s="108" t="s">
        <v>129</v>
      </c>
      <c r="C20" s="69"/>
      <c r="D20" s="69"/>
      <c r="E20" s="69"/>
      <c r="F20" s="70">
        <f t="shared" si="14"/>
        <v>0</v>
      </c>
      <c r="G20" s="109">
        <f>-Darlehensrechner!D25</f>
        <v>0</v>
      </c>
      <c r="H20" s="109">
        <f>-Darlehensrechner!E25</f>
        <v>0</v>
      </c>
      <c r="I20" s="109">
        <f>-Darlehensrechner!F25</f>
        <v>0</v>
      </c>
      <c r="J20" s="109">
        <f>-Darlehensrechner!G25</f>
        <v>0</v>
      </c>
      <c r="K20" s="109">
        <f>-Darlehensrechner!H25</f>
        <v>0</v>
      </c>
      <c r="L20" s="109">
        <f>-Darlehensrechner!I25</f>
        <v>0</v>
      </c>
      <c r="M20" s="109">
        <f>-Darlehensrechner!J25</f>
        <v>0</v>
      </c>
      <c r="N20" s="109">
        <f>-Darlehensrechner!K25</f>
        <v>0</v>
      </c>
      <c r="O20" s="109">
        <f>-Darlehensrechner!L25</f>
        <v>0</v>
      </c>
      <c r="P20" s="109">
        <f>-Darlehensrechner!M25</f>
        <v>0</v>
      </c>
      <c r="Q20" s="109">
        <f>-Darlehensrechner!N25</f>
        <v>0</v>
      </c>
      <c r="R20" s="109">
        <f>-Darlehensrechner!O25</f>
        <v>0</v>
      </c>
      <c r="S20" s="109">
        <f>Darlehensrechner!AC25+Darlehensrechner!AC50</f>
        <v>0</v>
      </c>
      <c r="T20" s="110">
        <f>Darlehensrechner!AP25+Darlehensrechner!AP50</f>
        <v>0</v>
      </c>
      <c r="U20" s="51" t="s">
        <v>55</v>
      </c>
      <c r="V20" s="13" t="s">
        <v>108</v>
      </c>
    </row>
    <row r="21" ht="15.75" customHeight="1">
      <c r="B21" s="74" t="s">
        <v>130</v>
      </c>
      <c r="C21" s="23"/>
      <c r="D21" s="23"/>
      <c r="E21" s="23"/>
      <c r="F21" s="76">
        <f t="shared" ref="F21:T21" si="15">SUM(F14:F20,F11)</f>
        <v>0</v>
      </c>
      <c r="G21" s="76">
        <f t="shared" si="15"/>
        <v>0</v>
      </c>
      <c r="H21" s="76">
        <f t="shared" si="15"/>
        <v>0</v>
      </c>
      <c r="I21" s="76">
        <f t="shared" si="15"/>
        <v>0</v>
      </c>
      <c r="J21" s="76">
        <f t="shared" si="15"/>
        <v>0</v>
      </c>
      <c r="K21" s="76">
        <f t="shared" si="15"/>
        <v>0</v>
      </c>
      <c r="L21" s="76">
        <f t="shared" si="15"/>
        <v>0</v>
      </c>
      <c r="M21" s="76">
        <f t="shared" si="15"/>
        <v>0</v>
      </c>
      <c r="N21" s="76">
        <f t="shared" si="15"/>
        <v>0</v>
      </c>
      <c r="O21" s="76">
        <f t="shared" si="15"/>
        <v>0</v>
      </c>
      <c r="P21" s="76">
        <f t="shared" si="15"/>
        <v>0</v>
      </c>
      <c r="Q21" s="76">
        <f t="shared" si="15"/>
        <v>0</v>
      </c>
      <c r="R21" s="76">
        <f t="shared" si="15"/>
        <v>0</v>
      </c>
      <c r="S21" s="76">
        <f t="shared" si="15"/>
        <v>0</v>
      </c>
      <c r="T21" s="76">
        <f t="shared" si="15"/>
        <v>0</v>
      </c>
    </row>
    <row r="22" ht="15.75" customHeight="1"/>
    <row r="23" ht="15.75" customHeight="1">
      <c r="B23" s="111" t="s">
        <v>131</v>
      </c>
      <c r="C23" s="63"/>
      <c r="D23" s="63"/>
      <c r="E23" s="63"/>
      <c r="F23" s="44">
        <f>Finanzierungsplan!F11</f>
        <v>0</v>
      </c>
      <c r="G23" s="44">
        <f t="shared" ref="G23:G24" si="16">F23</f>
        <v>0</v>
      </c>
      <c r="H23" s="44"/>
      <c r="I23" s="44"/>
      <c r="J23" s="44"/>
      <c r="K23" s="44"/>
      <c r="L23" s="44"/>
      <c r="M23" s="44"/>
      <c r="N23" s="44"/>
      <c r="O23" s="44"/>
      <c r="P23" s="44"/>
      <c r="Q23" s="44"/>
      <c r="R23" s="44"/>
      <c r="S23" s="44">
        <f>Finanzierungsplan!G11</f>
        <v>0</v>
      </c>
      <c r="T23" s="45">
        <f>Finanzierungsplan!H11</f>
        <v>0</v>
      </c>
      <c r="U23" s="51" t="s">
        <v>55</v>
      </c>
      <c r="V23" s="13" t="s">
        <v>132</v>
      </c>
    </row>
    <row r="24" ht="15.75" customHeight="1">
      <c r="B24" s="68" t="s">
        <v>133</v>
      </c>
      <c r="C24" s="69"/>
      <c r="D24" s="69"/>
      <c r="E24" s="69"/>
      <c r="F24" s="69">
        <f>-Unternehmerlohn!F24</f>
        <v>0</v>
      </c>
      <c r="G24" s="69">
        <f t="shared" si="16"/>
        <v>0</v>
      </c>
      <c r="H24" s="69"/>
      <c r="I24" s="69"/>
      <c r="J24" s="69"/>
      <c r="K24" s="69"/>
      <c r="L24" s="69"/>
      <c r="M24" s="69"/>
      <c r="N24" s="69"/>
      <c r="O24" s="69"/>
      <c r="P24" s="69"/>
      <c r="Q24" s="69"/>
      <c r="R24" s="69"/>
      <c r="S24" s="69">
        <f>-Unternehmerlohn!G24</f>
        <v>0</v>
      </c>
      <c r="T24" s="112">
        <f>-Unternehmerlohn!H24</f>
        <v>0</v>
      </c>
      <c r="U24" s="51" t="s">
        <v>55</v>
      </c>
      <c r="V24" s="13" t="s">
        <v>132</v>
      </c>
    </row>
    <row r="25" ht="15.75" customHeight="1">
      <c r="B25" s="74" t="s">
        <v>134</v>
      </c>
      <c r="F25" s="113">
        <f t="shared" ref="F25:T25" si="17">SUM(F21:F24)</f>
        <v>0</v>
      </c>
      <c r="G25" s="113">
        <f t="shared" si="17"/>
        <v>0</v>
      </c>
      <c r="H25" s="113">
        <f t="shared" si="17"/>
        <v>0</v>
      </c>
      <c r="I25" s="113">
        <f t="shared" si="17"/>
        <v>0</v>
      </c>
      <c r="J25" s="113">
        <f t="shared" si="17"/>
        <v>0</v>
      </c>
      <c r="K25" s="113">
        <f t="shared" si="17"/>
        <v>0</v>
      </c>
      <c r="L25" s="113">
        <f t="shared" si="17"/>
        <v>0</v>
      </c>
      <c r="M25" s="113">
        <f t="shared" si="17"/>
        <v>0</v>
      </c>
      <c r="N25" s="113">
        <f t="shared" si="17"/>
        <v>0</v>
      </c>
      <c r="O25" s="113">
        <f t="shared" si="17"/>
        <v>0</v>
      </c>
      <c r="P25" s="113">
        <f t="shared" si="17"/>
        <v>0</v>
      </c>
      <c r="Q25" s="113">
        <f t="shared" si="17"/>
        <v>0</v>
      </c>
      <c r="R25" s="113">
        <f t="shared" si="17"/>
        <v>0</v>
      </c>
      <c r="S25" s="113">
        <f t="shared" si="17"/>
        <v>0</v>
      </c>
      <c r="T25" s="113">
        <f t="shared" si="17"/>
        <v>0</v>
      </c>
    </row>
    <row r="26" ht="15.75" customHeight="1">
      <c r="B26" s="103" t="s">
        <v>135</v>
      </c>
      <c r="F26" s="114">
        <f t="shared" ref="F26:G26" si="18">F25</f>
        <v>0</v>
      </c>
      <c r="G26" s="77">
        <f t="shared" si="18"/>
        <v>0</v>
      </c>
      <c r="H26" s="77">
        <f t="shared" ref="H26:R26" si="19">G26+H25</f>
        <v>0</v>
      </c>
      <c r="I26" s="77">
        <f t="shared" si="19"/>
        <v>0</v>
      </c>
      <c r="J26" s="77">
        <f t="shared" si="19"/>
        <v>0</v>
      </c>
      <c r="K26" s="77">
        <f t="shared" si="19"/>
        <v>0</v>
      </c>
      <c r="L26" s="77">
        <f t="shared" si="19"/>
        <v>0</v>
      </c>
      <c r="M26" s="77">
        <f t="shared" si="19"/>
        <v>0</v>
      </c>
      <c r="N26" s="77">
        <f t="shared" si="19"/>
        <v>0</v>
      </c>
      <c r="O26" s="77">
        <f t="shared" si="19"/>
        <v>0</v>
      </c>
      <c r="P26" s="77">
        <f t="shared" si="19"/>
        <v>0</v>
      </c>
      <c r="Q26" s="77">
        <f t="shared" si="19"/>
        <v>0</v>
      </c>
      <c r="R26" s="77">
        <f t="shared" si="19"/>
        <v>0</v>
      </c>
      <c r="S26" s="114">
        <f>F26+S25</f>
        <v>0</v>
      </c>
      <c r="T26" s="114">
        <f>S26+T25</f>
        <v>0</v>
      </c>
    </row>
    <row r="27" ht="15.75" customHeight="1">
      <c r="C27" s="23"/>
      <c r="D27" s="23"/>
      <c r="E27" s="23"/>
      <c r="F27" s="23"/>
      <c r="G27" s="23"/>
      <c r="H27" s="23"/>
      <c r="I27" s="23"/>
      <c r="J27" s="23"/>
      <c r="K27" s="23"/>
      <c r="L27" s="23"/>
      <c r="M27" s="23"/>
      <c r="N27" s="23"/>
      <c r="O27" s="23"/>
      <c r="P27" s="23"/>
      <c r="Q27" s="23"/>
      <c r="R27" s="23"/>
      <c r="S27" s="23"/>
      <c r="T27" s="23"/>
    </row>
    <row r="28" ht="15.75" customHeight="1">
      <c r="B28" s="23"/>
      <c r="C28" s="23"/>
      <c r="D28" s="23"/>
      <c r="E28" s="23"/>
      <c r="F28" s="23"/>
      <c r="G28" s="23"/>
      <c r="H28" s="23"/>
      <c r="I28" s="23"/>
      <c r="J28" s="23"/>
      <c r="K28" s="23"/>
      <c r="L28" s="23"/>
      <c r="M28" s="23"/>
      <c r="N28" s="23"/>
      <c r="O28" s="23"/>
      <c r="P28" s="23"/>
      <c r="Q28" s="23"/>
      <c r="R28" s="23"/>
      <c r="S28" s="23"/>
      <c r="T28" s="23"/>
    </row>
    <row r="29" ht="15.75" customHeight="1">
      <c r="C29" s="23"/>
      <c r="D29" s="23"/>
      <c r="E29" s="23"/>
      <c r="F29" s="23"/>
      <c r="G29" s="23"/>
      <c r="H29" s="23"/>
      <c r="I29" s="23"/>
      <c r="J29" s="23"/>
      <c r="K29" s="23"/>
      <c r="L29" s="23"/>
      <c r="M29" s="23"/>
      <c r="N29" s="23"/>
      <c r="O29" s="23"/>
      <c r="P29" s="23"/>
      <c r="Q29" s="23"/>
      <c r="R29" s="23"/>
      <c r="S29" s="23"/>
      <c r="T29" s="23"/>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Y6:Z6"/>
  </mergeCells>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999999"/>
    <outlinePr applyStyles="0" showOutlineSymbols="1" summaryBelow="0" summaryRight="0"/>
    <pageSetUpPr autoPageBreaks="1" fitToPage="0"/>
  </sheetPr>
  <sheetViews>
    <sheetView showGridLines="0" workbookViewId="0" zoomScale="100">
      <selection activeCell="F22" activeCellId="0" sqref="F22:H24"/>
    </sheetView>
  </sheetViews>
  <sheetFormatPr baseColWidth="10" customHeight="1" defaultColWidth="14.5" defaultRowHeight="15"/>
  <cols>
    <col bestFit="1" customWidth="1" min="1" max="1" width="1.5"/>
    <col bestFit="1" customWidth="1" min="2" max="4" width="14.5"/>
    <col bestFit="1" customWidth="1" min="5" max="5" width="16"/>
    <col bestFit="1" customWidth="1" min="6" max="6" width="14.5"/>
    <col bestFit="1" customWidth="1" min="9" max="9" width="9.1640625"/>
  </cols>
  <sheetData>
    <row r="1" ht="34.5">
      <c r="A1" s="1"/>
      <c r="B1" s="1" t="s">
        <v>0</v>
      </c>
      <c r="C1" s="2"/>
      <c r="D1" s="2"/>
      <c r="E1" s="2"/>
      <c r="F1" s="2"/>
      <c r="G1" s="2"/>
      <c r="H1" s="2"/>
      <c r="I1" s="2"/>
      <c r="J1" s="2"/>
      <c r="K1" s="2"/>
      <c r="L1" s="2"/>
      <c r="M1" s="2"/>
      <c r="N1" s="2"/>
      <c r="O1" s="2"/>
      <c r="P1" s="2"/>
      <c r="Q1" s="2"/>
      <c r="R1" s="2"/>
      <c r="S1" s="2"/>
      <c r="T1" s="2"/>
      <c r="U1" s="2"/>
      <c r="V1" s="2"/>
      <c r="W1" s="2"/>
      <c r="X1" s="2"/>
      <c r="Y1" s="2"/>
      <c r="Z1" s="2"/>
      <c r="AA1" s="2"/>
    </row>
    <row r="2" ht="21.75">
      <c r="A2" s="3"/>
      <c r="B2" s="3" t="s">
        <v>48</v>
      </c>
      <c r="C2" s="2"/>
      <c r="D2" s="2"/>
      <c r="E2" s="2"/>
      <c r="F2" s="2"/>
      <c r="G2" s="2"/>
      <c r="H2" s="2"/>
      <c r="I2" s="2"/>
      <c r="J2" s="2"/>
      <c r="K2" s="2"/>
      <c r="L2" s="2"/>
      <c r="M2" s="2"/>
      <c r="N2" s="2"/>
      <c r="O2" s="2"/>
      <c r="P2" s="2"/>
      <c r="Q2" s="2"/>
      <c r="R2" s="2"/>
      <c r="S2" s="2"/>
      <c r="T2" s="2"/>
      <c r="U2" s="2"/>
      <c r="V2" s="2"/>
      <c r="W2" s="2"/>
      <c r="X2" s="2"/>
      <c r="Y2" s="2"/>
      <c r="Z2" s="2"/>
      <c r="AA2" s="2"/>
    </row>
    <row r="3" ht="7.5" customHeight="1">
      <c r="A3" s="2"/>
      <c r="B3" s="2"/>
      <c r="C3" s="2"/>
      <c r="D3" s="2"/>
      <c r="E3" s="2"/>
      <c r="F3" s="2"/>
      <c r="G3" s="2"/>
      <c r="H3" s="2"/>
      <c r="I3" s="2"/>
      <c r="J3" s="2"/>
      <c r="K3" s="2"/>
      <c r="L3" s="2"/>
      <c r="M3" s="2"/>
      <c r="N3" s="2"/>
      <c r="O3" s="2"/>
      <c r="P3" s="2"/>
      <c r="Q3" s="2"/>
      <c r="R3" s="2"/>
      <c r="S3" s="2"/>
      <c r="T3" s="2"/>
      <c r="U3" s="2"/>
      <c r="V3" s="2"/>
      <c r="W3" s="2"/>
      <c r="X3" s="2"/>
      <c r="Y3" s="2"/>
      <c r="Z3" s="2"/>
      <c r="AA3" s="2"/>
    </row>
    <row r="4" ht="15.75" customHeight="1">
      <c r="A4" s="4"/>
      <c r="B4" s="4"/>
      <c r="C4" s="4"/>
      <c r="D4" s="4"/>
      <c r="E4" s="4"/>
      <c r="F4" s="4"/>
      <c r="G4" s="4"/>
      <c r="H4" s="4"/>
      <c r="I4" s="4"/>
      <c r="J4" s="4"/>
      <c r="K4" s="4"/>
      <c r="L4" s="4"/>
      <c r="M4" s="4"/>
      <c r="N4" s="4"/>
      <c r="O4" s="4"/>
      <c r="P4" s="4"/>
      <c r="Q4" s="4"/>
      <c r="R4" s="4"/>
      <c r="S4" s="4"/>
      <c r="T4" s="4"/>
      <c r="U4" s="4"/>
      <c r="V4" s="4"/>
      <c r="W4" s="4"/>
      <c r="X4" s="4"/>
      <c r="Y4" s="4"/>
      <c r="Z4" s="4"/>
      <c r="AA4" s="4"/>
    </row>
    <row r="5" ht="15.75" customHeight="1"/>
    <row r="6" ht="15.75" customHeight="1">
      <c r="B6" s="25" t="s">
        <v>136</v>
      </c>
      <c r="C6" s="25"/>
      <c r="D6" s="25"/>
      <c r="E6" s="25"/>
      <c r="F6" s="26" t="s">
        <v>28</v>
      </c>
      <c r="G6" s="26" t="s">
        <v>29</v>
      </c>
      <c r="H6" s="26" t="s">
        <v>53</v>
      </c>
    </row>
    <row r="7" ht="15.75" customHeight="1">
      <c r="B7" s="27" t="s">
        <v>137</v>
      </c>
      <c r="C7" s="115"/>
      <c r="D7" s="115"/>
      <c r="E7" s="115"/>
      <c r="F7" s="116"/>
      <c r="G7" s="116"/>
      <c r="H7" s="117"/>
    </row>
    <row r="8" ht="15.75" customHeight="1">
      <c r="B8" s="33" t="s">
        <v>138</v>
      </c>
      <c r="C8" s="12"/>
      <c r="D8" s="12"/>
      <c r="E8" s="12"/>
      <c r="F8" s="118"/>
      <c r="G8" s="118"/>
      <c r="H8" s="119"/>
    </row>
    <row r="9" ht="15.75" customHeight="1">
      <c r="B9" s="33" t="s">
        <v>139</v>
      </c>
      <c r="C9" s="12"/>
      <c r="D9" s="12"/>
      <c r="E9" s="12"/>
      <c r="F9" s="118"/>
      <c r="G9" s="118"/>
      <c r="H9" s="119"/>
    </row>
    <row r="10" ht="15.75" customHeight="1">
      <c r="B10" s="33" t="s">
        <v>140</v>
      </c>
      <c r="C10" s="12"/>
      <c r="D10" s="12"/>
      <c r="E10" s="12"/>
      <c r="F10" s="118"/>
      <c r="G10" s="118"/>
      <c r="H10" s="119"/>
    </row>
    <row r="11" ht="15.75" customHeight="1">
      <c r="B11" s="33" t="s">
        <v>141</v>
      </c>
      <c r="C11" s="12"/>
      <c r="D11" s="12"/>
      <c r="E11" s="12"/>
      <c r="F11" s="118"/>
      <c r="G11" s="118"/>
      <c r="H11" s="119"/>
    </row>
    <row r="12" ht="15.75" customHeight="1">
      <c r="B12" s="33" t="s">
        <v>142</v>
      </c>
      <c r="C12" s="12"/>
      <c r="D12" s="12"/>
      <c r="E12" s="12"/>
      <c r="F12" s="118"/>
      <c r="G12" s="118"/>
      <c r="H12" s="119"/>
    </row>
    <row r="13" ht="15.75" customHeight="1">
      <c r="B13" s="37" t="s">
        <v>143</v>
      </c>
      <c r="C13" s="120"/>
      <c r="D13" s="120"/>
      <c r="E13" s="120"/>
      <c r="F13" s="121"/>
      <c r="G13" s="121"/>
      <c r="H13" s="122"/>
    </row>
    <row r="14" ht="15.75" customHeight="1">
      <c r="B14" s="25" t="s">
        <v>42</v>
      </c>
      <c r="C14" s="12"/>
      <c r="D14" s="12"/>
      <c r="E14" s="12"/>
      <c r="F14" s="123">
        <f t="shared" ref="F14:H14" si="20">SUM(F7:F13)</f>
        <v>0</v>
      </c>
      <c r="G14" s="123">
        <f t="shared" si="20"/>
        <v>0</v>
      </c>
      <c r="H14" s="123">
        <f t="shared" si="20"/>
        <v>0</v>
      </c>
    </row>
    <row r="15" ht="15.75" customHeight="1">
      <c r="B15" s="57"/>
      <c r="C15" s="124"/>
      <c r="D15" s="124"/>
      <c r="E15" s="124"/>
      <c r="F15" s="124"/>
      <c r="G15" s="124"/>
      <c r="H15" s="124"/>
    </row>
    <row r="16" ht="15.75" customHeight="1">
      <c r="B16" s="57"/>
      <c r="C16" s="57"/>
      <c r="D16" s="57"/>
      <c r="E16" s="57"/>
      <c r="F16" s="57"/>
      <c r="G16" s="57"/>
      <c r="H16" s="57"/>
    </row>
    <row r="17" ht="15.75" customHeight="1">
      <c r="B17" s="25" t="s">
        <v>144</v>
      </c>
      <c r="C17" s="12"/>
      <c r="D17" s="12"/>
      <c r="E17" s="12"/>
      <c r="F17" s="26" t="s">
        <v>28</v>
      </c>
      <c r="G17" s="26" t="s">
        <v>29</v>
      </c>
      <c r="H17" s="26" t="s">
        <v>53</v>
      </c>
    </row>
    <row r="18" ht="15.75" customHeight="1">
      <c r="B18" s="12"/>
      <c r="C18" s="12"/>
      <c r="D18" s="12"/>
      <c r="E18" s="12"/>
      <c r="F18" s="12"/>
      <c r="G18" s="12"/>
      <c r="H18" s="12"/>
    </row>
    <row r="19" ht="15.75" customHeight="1">
      <c r="B19" s="125" t="s">
        <v>145</v>
      </c>
      <c r="C19" s="115"/>
      <c r="D19" s="115"/>
      <c r="E19" s="115"/>
      <c r="F19" s="116"/>
      <c r="G19" s="116"/>
      <c r="H19" s="117"/>
      <c r="I19" s="51" t="s">
        <v>55</v>
      </c>
      <c r="J19" s="60" t="s">
        <v>146</v>
      </c>
    </row>
    <row r="20" ht="15.75" customHeight="1">
      <c r="B20" s="126" t="s">
        <v>147</v>
      </c>
      <c r="C20" s="12"/>
      <c r="D20" s="12"/>
      <c r="E20" s="12"/>
      <c r="F20" s="118"/>
      <c r="G20" s="118"/>
      <c r="H20" s="119"/>
    </row>
    <row r="21" ht="15.75" customHeight="1">
      <c r="B21" s="127" t="s">
        <v>148</v>
      </c>
      <c r="C21" s="120"/>
      <c r="D21" s="120"/>
      <c r="E21" s="120"/>
      <c r="F21" s="121"/>
      <c r="G21" s="121"/>
      <c r="H21" s="122"/>
    </row>
    <row r="22" ht="15.75" customHeight="1">
      <c r="B22" s="25" t="s">
        <v>42</v>
      </c>
      <c r="C22" s="12"/>
      <c r="D22" s="12"/>
      <c r="E22" s="12"/>
      <c r="F22" s="128">
        <f t="shared" ref="F22:H22" si="21">SUM(F19:F21)</f>
        <v>0</v>
      </c>
      <c r="G22" s="128">
        <f t="shared" si="21"/>
        <v>0</v>
      </c>
      <c r="H22" s="128">
        <f t="shared" si="21"/>
        <v>0</v>
      </c>
    </row>
    <row r="23" ht="15.75" customHeight="1">
      <c r="B23" s="57"/>
      <c r="C23" s="124"/>
      <c r="D23" s="124"/>
      <c r="E23" s="124"/>
      <c r="F23" s="129"/>
      <c r="G23" s="129"/>
      <c r="H23" s="129"/>
    </row>
    <row r="24" ht="15.75" customHeight="1">
      <c r="B24" s="25" t="s">
        <v>149</v>
      </c>
      <c r="C24" s="12"/>
      <c r="D24" s="12"/>
      <c r="E24" s="12"/>
      <c r="F24" s="123">
        <f t="shared" ref="F24:H24" si="22">SUM(F14,-F22)</f>
        <v>0</v>
      </c>
      <c r="G24" s="123">
        <f t="shared" si="22"/>
        <v>0</v>
      </c>
      <c r="H24" s="123">
        <f t="shared" si="22"/>
        <v>0</v>
      </c>
    </row>
    <row r="25" ht="15.75" customHeight="1">
      <c r="B25" s="24"/>
      <c r="C25" s="12"/>
      <c r="D25" s="12"/>
      <c r="E25" s="12"/>
      <c r="F25" s="61"/>
      <c r="G25" s="61"/>
      <c r="H25" s="61"/>
    </row>
    <row r="26" ht="15.75" customHeight="1">
      <c r="B26" s="12"/>
      <c r="C26" s="12"/>
      <c r="D26" s="12"/>
      <c r="E26" s="12"/>
      <c r="F26" s="12"/>
      <c r="G26" s="12"/>
      <c r="H26" s="12"/>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B7:E7"/>
    <mergeCell ref="B8:E8"/>
    <mergeCell ref="B9:E9"/>
    <mergeCell ref="B10:E10"/>
    <mergeCell ref="B11:E11"/>
    <mergeCell ref="B12:E12"/>
    <mergeCell ref="B13:E13"/>
    <mergeCell ref="B14:E14"/>
    <mergeCell ref="B17:E18"/>
    <mergeCell ref="F17:F18"/>
    <mergeCell ref="G17:G18"/>
    <mergeCell ref="H17:H18"/>
    <mergeCell ref="B19:E19"/>
    <mergeCell ref="B20:E20"/>
    <mergeCell ref="B21:E21"/>
    <mergeCell ref="B22:E22"/>
    <mergeCell ref="B24:E24"/>
    <mergeCell ref="B25:E26"/>
    <mergeCell ref="F25:F26"/>
    <mergeCell ref="G25:G26"/>
    <mergeCell ref="H25:H26"/>
  </mergeCells>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999999"/>
    <outlinePr applyStyles="0" showOutlineSymbols="1" summaryBelow="0" summaryRight="0"/>
    <pageSetUpPr autoPageBreaks="1" fitToPage="0"/>
  </sheetPr>
  <sheetViews>
    <sheetView showGridLines="0" workbookViewId="0" zoomScale="100">
      <selection activeCell="H8" activeCellId="0" sqref="H8:N8"/>
    </sheetView>
  </sheetViews>
  <sheetFormatPr baseColWidth="10" customHeight="1" defaultColWidth="14.5" defaultRowHeight="15"/>
  <cols>
    <col bestFit="1" customWidth="1" min="1" max="1" width="1.5"/>
    <col bestFit="1" customWidth="1" min="2" max="2" width="24.5"/>
    <col bestFit="1" customWidth="1" min="3" max="6" width="14.5"/>
    <col bestFit="1" customWidth="1" min="8" max="8" width="17.1640625"/>
    <col bestFit="1" customWidth="1" min="9" max="9" width="21.5"/>
    <col bestFit="1" customWidth="1" min="15" max="15" width="16.83203125"/>
  </cols>
  <sheetData>
    <row r="1" ht="34.5">
      <c r="A1" s="1"/>
      <c r="B1" s="1" t="s">
        <v>0</v>
      </c>
      <c r="C1" s="2"/>
      <c r="D1" s="2"/>
      <c r="E1" s="2"/>
      <c r="F1" s="2"/>
      <c r="G1" s="2"/>
      <c r="H1" s="2"/>
      <c r="I1" s="2"/>
      <c r="J1" s="2"/>
      <c r="K1" s="2"/>
      <c r="L1" s="2"/>
      <c r="M1" s="2"/>
      <c r="N1" s="2"/>
      <c r="O1" s="2"/>
      <c r="P1" s="2"/>
      <c r="Q1" s="2"/>
      <c r="R1" s="2"/>
      <c r="S1" s="2"/>
      <c r="T1" s="2"/>
      <c r="U1" s="2"/>
      <c r="V1" s="2"/>
      <c r="W1" s="2"/>
      <c r="X1" s="2"/>
      <c r="Y1" s="2"/>
      <c r="Z1" s="2"/>
      <c r="AA1" s="2"/>
    </row>
    <row r="2" ht="21.75">
      <c r="A2" s="3"/>
      <c r="B2" s="3" t="s">
        <v>150</v>
      </c>
      <c r="C2" s="2"/>
      <c r="D2" s="2"/>
      <c r="E2" s="2"/>
      <c r="F2" s="2"/>
      <c r="G2" s="2"/>
      <c r="H2" s="2"/>
      <c r="I2" s="2"/>
      <c r="J2" s="2"/>
      <c r="K2" s="2"/>
      <c r="L2" s="2"/>
      <c r="M2" s="2"/>
      <c r="N2" s="2"/>
      <c r="O2" s="2"/>
      <c r="P2" s="2"/>
      <c r="Q2" s="2"/>
      <c r="R2" s="2"/>
      <c r="S2" s="2"/>
      <c r="T2" s="2"/>
      <c r="U2" s="2"/>
      <c r="V2" s="2"/>
      <c r="W2" s="2"/>
      <c r="X2" s="2"/>
      <c r="Y2" s="2"/>
      <c r="Z2" s="2"/>
      <c r="AA2" s="2"/>
    </row>
    <row r="3" ht="7.5" customHeight="1">
      <c r="A3" s="2"/>
      <c r="B3" s="2"/>
      <c r="C3" s="2"/>
      <c r="D3" s="2"/>
      <c r="E3" s="2"/>
      <c r="F3" s="2"/>
      <c r="G3" s="2"/>
      <c r="H3" s="2"/>
      <c r="I3" s="2"/>
      <c r="J3" s="2"/>
      <c r="K3" s="2"/>
      <c r="L3" s="2"/>
      <c r="M3" s="2"/>
      <c r="N3" s="2"/>
      <c r="O3" s="2"/>
      <c r="P3" s="2"/>
      <c r="Q3" s="2"/>
      <c r="R3" s="2"/>
      <c r="S3" s="2"/>
      <c r="T3" s="2"/>
      <c r="U3" s="2"/>
      <c r="V3" s="2"/>
      <c r="W3" s="2"/>
      <c r="X3" s="2"/>
      <c r="Y3" s="2"/>
      <c r="Z3" s="2"/>
      <c r="AA3" s="2"/>
    </row>
    <row r="4" ht="15.75" customHeight="1">
      <c r="A4" s="2"/>
      <c r="B4" s="4"/>
      <c r="C4" s="4"/>
      <c r="D4" s="4"/>
      <c r="E4" s="4"/>
      <c r="F4" s="4"/>
      <c r="G4" s="4"/>
      <c r="H4" s="4"/>
      <c r="I4" s="4"/>
      <c r="J4" s="4"/>
      <c r="K4" s="4"/>
      <c r="L4" s="4"/>
      <c r="M4" s="4"/>
      <c r="N4" s="4"/>
      <c r="O4" s="4"/>
      <c r="P4" s="4"/>
      <c r="Q4" s="4"/>
      <c r="R4" s="4"/>
      <c r="S4" s="4"/>
      <c r="T4" s="4"/>
      <c r="U4" s="4"/>
      <c r="V4" s="4"/>
      <c r="W4" s="4"/>
      <c r="X4" s="4"/>
      <c r="Y4" s="4"/>
      <c r="Z4" s="4"/>
      <c r="AA4" s="4"/>
    </row>
    <row r="5" ht="15.75" customHeight="1"/>
    <row r="6" ht="15.75" customHeight="1">
      <c r="B6" s="130" t="s">
        <v>151</v>
      </c>
      <c r="C6" s="131" t="s">
        <v>152</v>
      </c>
      <c r="D6" s="12"/>
      <c r="E6" s="12"/>
      <c r="F6" s="12"/>
      <c r="G6" s="12"/>
      <c r="H6" s="12"/>
      <c r="I6" s="12"/>
      <c r="J6" s="12"/>
      <c r="K6" s="12"/>
      <c r="L6" s="12"/>
      <c r="M6" s="12"/>
      <c r="N6" s="12"/>
      <c r="O6" s="131" t="s">
        <v>153</v>
      </c>
    </row>
    <row r="7" ht="15.75" customHeight="1">
      <c r="B7" s="12"/>
      <c r="C7" s="131" t="s">
        <v>71</v>
      </c>
      <c r="D7" s="131" t="s">
        <v>72</v>
      </c>
      <c r="E7" s="132" t="s">
        <v>73</v>
      </c>
      <c r="F7" s="131" t="s">
        <v>74</v>
      </c>
      <c r="G7" s="131" t="s">
        <v>75</v>
      </c>
      <c r="H7" s="132" t="s">
        <v>76</v>
      </c>
      <c r="I7" s="131" t="s">
        <v>77</v>
      </c>
      <c r="J7" s="131" t="s">
        <v>78</v>
      </c>
      <c r="K7" s="132" t="s">
        <v>79</v>
      </c>
      <c r="L7" s="131" t="s">
        <v>80</v>
      </c>
      <c r="M7" s="131" t="s">
        <v>81</v>
      </c>
      <c r="N7" s="132" t="s">
        <v>82</v>
      </c>
      <c r="O7" s="131" t="s">
        <v>154</v>
      </c>
    </row>
    <row r="8" ht="15.75" customHeight="1">
      <c r="B8" s="133" t="s">
        <v>155</v>
      </c>
      <c r="C8" s="116"/>
      <c r="D8" s="116"/>
      <c r="E8" s="116"/>
      <c r="F8" s="134"/>
      <c r="G8" s="116"/>
      <c r="H8" s="134"/>
      <c r="I8" s="134"/>
      <c r="J8" s="134"/>
      <c r="K8" s="134"/>
      <c r="L8" s="134"/>
      <c r="M8" s="134"/>
      <c r="N8" s="134"/>
      <c r="O8" s="135">
        <f t="shared" ref="O8:O15" si="23">SUM(C8:N8)</f>
        <v>0</v>
      </c>
    </row>
    <row r="9" ht="15.75" customHeight="1">
      <c r="B9" s="136"/>
      <c r="C9" s="118"/>
      <c r="D9" s="137"/>
      <c r="E9" s="118"/>
      <c r="F9" s="138"/>
      <c r="G9" s="118"/>
      <c r="H9" s="138"/>
      <c r="I9" s="138"/>
      <c r="J9" s="118"/>
      <c r="K9" s="139"/>
      <c r="L9" s="139"/>
      <c r="M9" s="139"/>
      <c r="N9" s="140"/>
      <c r="O9" s="141">
        <f t="shared" si="23"/>
        <v>0</v>
      </c>
    </row>
    <row r="10" ht="15.75" customHeight="1">
      <c r="B10" s="136"/>
      <c r="C10" s="118"/>
      <c r="D10" s="118"/>
      <c r="E10" s="118"/>
      <c r="F10" s="138"/>
      <c r="G10" s="118"/>
      <c r="H10" s="138"/>
      <c r="I10" s="138"/>
      <c r="J10" s="118"/>
      <c r="K10" s="139"/>
      <c r="L10" s="139"/>
      <c r="M10" s="139"/>
      <c r="N10" s="140"/>
      <c r="O10" s="141">
        <f t="shared" si="23"/>
        <v>0</v>
      </c>
    </row>
    <row r="11" ht="15.75" customHeight="1">
      <c r="B11" s="136"/>
      <c r="C11" s="118"/>
      <c r="D11" s="137"/>
      <c r="E11" s="118"/>
      <c r="F11" s="138"/>
      <c r="G11" s="118"/>
      <c r="H11" s="138"/>
      <c r="I11" s="138"/>
      <c r="J11" s="118"/>
      <c r="K11" s="139"/>
      <c r="L11" s="139"/>
      <c r="M11" s="139"/>
      <c r="N11" s="140"/>
      <c r="O11" s="141">
        <f t="shared" si="23"/>
        <v>0</v>
      </c>
    </row>
    <row r="12" ht="15.75" customHeight="1">
      <c r="B12" s="136"/>
      <c r="C12" s="118"/>
      <c r="D12" s="118"/>
      <c r="E12" s="118"/>
      <c r="F12" s="138"/>
      <c r="G12" s="118"/>
      <c r="H12" s="138"/>
      <c r="I12" s="138"/>
      <c r="J12" s="118"/>
      <c r="K12" s="139"/>
      <c r="L12" s="139"/>
      <c r="M12" s="139"/>
      <c r="N12" s="140"/>
      <c r="O12" s="141">
        <f t="shared" si="23"/>
        <v>0</v>
      </c>
    </row>
    <row r="13" ht="15.75" customHeight="1">
      <c r="B13" s="136"/>
      <c r="C13" s="118"/>
      <c r="D13" s="137"/>
      <c r="E13" s="118"/>
      <c r="F13" s="138"/>
      <c r="G13" s="118"/>
      <c r="H13" s="138"/>
      <c r="I13" s="138"/>
      <c r="J13" s="118"/>
      <c r="K13" s="118"/>
      <c r="L13" s="118"/>
      <c r="M13" s="118"/>
      <c r="N13" s="140"/>
      <c r="O13" s="141">
        <f t="shared" si="23"/>
        <v>0</v>
      </c>
    </row>
    <row r="14" ht="15.75" customHeight="1">
      <c r="B14" s="136"/>
      <c r="C14" s="118"/>
      <c r="D14" s="118"/>
      <c r="E14" s="118"/>
      <c r="F14" s="138"/>
      <c r="G14" s="118"/>
      <c r="H14" s="138"/>
      <c r="I14" s="138"/>
      <c r="J14" s="118"/>
      <c r="K14" s="118"/>
      <c r="L14" s="118"/>
      <c r="M14" s="118"/>
      <c r="N14" s="140"/>
      <c r="O14" s="141">
        <f t="shared" si="23"/>
        <v>0</v>
      </c>
    </row>
    <row r="15" ht="15.75" customHeight="1">
      <c r="B15" s="142"/>
      <c r="C15" s="121"/>
      <c r="D15" s="143"/>
      <c r="E15" s="121"/>
      <c r="F15" s="144"/>
      <c r="G15" s="121"/>
      <c r="H15" s="144"/>
      <c r="I15" s="144"/>
      <c r="J15" s="121"/>
      <c r="K15" s="121"/>
      <c r="L15" s="121"/>
      <c r="M15" s="121"/>
      <c r="N15" s="145"/>
      <c r="O15" s="146">
        <f t="shared" si="23"/>
        <v>0</v>
      </c>
    </row>
    <row r="16" ht="15.75" customHeight="1">
      <c r="B16" s="75"/>
      <c r="C16" s="147">
        <f t="shared" ref="C16:N16" si="24">SUM(C8:C15)*(1+$K$25%)</f>
        <v>0</v>
      </c>
      <c r="D16" s="147">
        <f t="shared" si="24"/>
        <v>0</v>
      </c>
      <c r="E16" s="147">
        <f t="shared" si="24"/>
        <v>0</v>
      </c>
      <c r="F16" s="147">
        <f t="shared" si="24"/>
        <v>0</v>
      </c>
      <c r="G16" s="147">
        <f t="shared" si="24"/>
        <v>0</v>
      </c>
      <c r="H16" s="147">
        <f t="shared" si="24"/>
        <v>0</v>
      </c>
      <c r="I16" s="147">
        <f t="shared" si="24"/>
        <v>0</v>
      </c>
      <c r="J16" s="147">
        <f t="shared" si="24"/>
        <v>0</v>
      </c>
      <c r="K16" s="147">
        <f t="shared" si="24"/>
        <v>0</v>
      </c>
      <c r="L16" s="147">
        <f t="shared" si="24"/>
        <v>0</v>
      </c>
      <c r="M16" s="147">
        <f t="shared" si="24"/>
        <v>0</v>
      </c>
      <c r="N16" s="147">
        <f t="shared" si="24"/>
        <v>0</v>
      </c>
      <c r="O16" s="148">
        <f>SUM(O8:O15)</f>
        <v>0</v>
      </c>
    </row>
    <row r="17" ht="15.75" customHeight="1">
      <c r="B17" s="23"/>
      <c r="C17" s="57"/>
      <c r="D17" s="57"/>
      <c r="E17" s="57"/>
      <c r="F17" s="57"/>
      <c r="G17" s="57"/>
      <c r="H17" s="57"/>
      <c r="I17" s="57"/>
      <c r="J17" s="57"/>
      <c r="K17" s="57"/>
      <c r="L17" s="57"/>
      <c r="M17" s="57"/>
    </row>
    <row r="18" ht="15.75" customHeight="1">
      <c r="B18" s="23"/>
      <c r="C18" s="57"/>
      <c r="D18" s="57"/>
      <c r="E18" s="57"/>
      <c r="F18" s="57"/>
      <c r="G18" s="57"/>
      <c r="H18" s="57"/>
      <c r="I18" s="57"/>
      <c r="J18" s="57"/>
      <c r="K18" s="57"/>
      <c r="L18" s="57"/>
      <c r="M18" s="57"/>
    </row>
    <row r="19" ht="15.75" customHeight="1">
      <c r="B19" s="130" t="s">
        <v>151</v>
      </c>
      <c r="C19" s="131" t="s">
        <v>156</v>
      </c>
      <c r="D19" s="131" t="s">
        <v>157</v>
      </c>
      <c r="E19" s="132" t="s">
        <v>158</v>
      </c>
      <c r="F19" s="131" t="s">
        <v>159</v>
      </c>
      <c r="G19" s="131" t="s">
        <v>160</v>
      </c>
      <c r="H19" s="131" t="s">
        <v>153</v>
      </c>
      <c r="J19" s="57"/>
      <c r="K19" s="57"/>
      <c r="L19" s="57"/>
      <c r="M19" s="57"/>
    </row>
    <row r="20" ht="15.75" customHeight="1">
      <c r="B20" s="12"/>
      <c r="C20" s="131" t="s">
        <v>161</v>
      </c>
      <c r="D20" s="131" t="s">
        <v>162</v>
      </c>
      <c r="E20" s="12"/>
      <c r="F20" s="131" t="s">
        <v>163</v>
      </c>
      <c r="G20" s="131" t="s">
        <v>163</v>
      </c>
      <c r="H20" s="131" t="s">
        <v>154</v>
      </c>
      <c r="J20" s="131" t="s">
        <v>164</v>
      </c>
      <c r="K20" s="12"/>
    </row>
    <row r="21" ht="15.75" customHeight="1">
      <c r="B21" s="133"/>
      <c r="C21" s="149"/>
      <c r="D21" s="149"/>
      <c r="E21" s="134"/>
      <c r="F21" s="150">
        <f t="shared" ref="F21:F28" si="25">E21*C21*D21</f>
        <v>0</v>
      </c>
      <c r="G21" s="150">
        <f t="shared" ref="G21:G28" si="26">ROUND(F21*$K$25%,0)</f>
        <v>0</v>
      </c>
      <c r="H21" s="135">
        <f t="shared" ref="H21:H28" si="27">SUM(F21,G21)</f>
        <v>0</v>
      </c>
      <c r="J21" s="151" t="s">
        <v>165</v>
      </c>
      <c r="K21" s="152">
        <v>7</v>
      </c>
      <c r="L21" s="13" t="s">
        <v>166</v>
      </c>
    </row>
    <row r="22" ht="15.75" customHeight="1">
      <c r="B22" s="136"/>
      <c r="C22" s="153"/>
      <c r="D22" s="153"/>
      <c r="E22" s="138"/>
      <c r="F22" s="154">
        <f t="shared" si="25"/>
        <v>0</v>
      </c>
      <c r="G22" s="154">
        <f t="shared" si="26"/>
        <v>0</v>
      </c>
      <c r="H22" s="141">
        <f t="shared" si="27"/>
        <v>0</v>
      </c>
      <c r="J22" s="80" t="s">
        <v>167</v>
      </c>
      <c r="K22" s="155">
        <v>9.9499999999999993</v>
      </c>
      <c r="L22" s="13" t="s">
        <v>166</v>
      </c>
    </row>
    <row r="23" ht="15.75" customHeight="1">
      <c r="B23" s="136"/>
      <c r="C23" s="153"/>
      <c r="D23" s="153"/>
      <c r="E23" s="138"/>
      <c r="F23" s="154">
        <f t="shared" si="25"/>
        <v>0</v>
      </c>
      <c r="G23" s="154">
        <f t="shared" si="26"/>
        <v>0</v>
      </c>
      <c r="H23" s="141">
        <f t="shared" si="27"/>
        <v>0</v>
      </c>
      <c r="J23" s="105" t="s">
        <v>168</v>
      </c>
      <c r="K23" s="155">
        <v>1.3999999999999999</v>
      </c>
      <c r="L23" s="13" t="s">
        <v>166</v>
      </c>
    </row>
    <row r="24" ht="15.75" customHeight="1">
      <c r="B24" s="136"/>
      <c r="C24" s="153"/>
      <c r="D24" s="156"/>
      <c r="E24" s="118"/>
      <c r="F24" s="154">
        <f t="shared" si="25"/>
        <v>0</v>
      </c>
      <c r="G24" s="154">
        <f t="shared" si="26"/>
        <v>0</v>
      </c>
      <c r="H24" s="141">
        <f t="shared" si="27"/>
        <v>0</v>
      </c>
      <c r="J24" s="68" t="s">
        <v>169</v>
      </c>
      <c r="K24" s="157">
        <v>0.97499999999999998</v>
      </c>
      <c r="L24" s="13" t="s">
        <v>166</v>
      </c>
    </row>
    <row r="25" ht="15.75" customHeight="1">
      <c r="B25" s="136"/>
      <c r="C25" s="153"/>
      <c r="D25" s="153"/>
      <c r="E25" s="118"/>
      <c r="F25" s="154">
        <f t="shared" si="25"/>
        <v>0</v>
      </c>
      <c r="G25" s="154">
        <f t="shared" si="26"/>
        <v>0</v>
      </c>
      <c r="H25" s="141">
        <f t="shared" si="27"/>
        <v>0</v>
      </c>
      <c r="J25" s="75" t="s">
        <v>170</v>
      </c>
      <c r="K25" s="158">
        <f>SUM(K21:K24)</f>
        <v>19.324999999999999</v>
      </c>
    </row>
    <row r="26" ht="15.75" customHeight="1">
      <c r="B26" s="136"/>
      <c r="C26" s="153"/>
      <c r="D26" s="156"/>
      <c r="E26" s="118"/>
      <c r="F26" s="154">
        <f t="shared" si="25"/>
        <v>0</v>
      </c>
      <c r="G26" s="154">
        <f t="shared" si="26"/>
        <v>0</v>
      </c>
      <c r="H26" s="141">
        <f t="shared" si="27"/>
        <v>0</v>
      </c>
    </row>
    <row r="27" ht="15.75" customHeight="1">
      <c r="B27" s="136"/>
      <c r="C27" s="153"/>
      <c r="D27" s="153"/>
      <c r="E27" s="118"/>
      <c r="F27" s="154">
        <f t="shared" si="25"/>
        <v>0</v>
      </c>
      <c r="G27" s="154">
        <f t="shared" si="26"/>
        <v>0</v>
      </c>
      <c r="H27" s="141">
        <f t="shared" si="27"/>
        <v>0</v>
      </c>
      <c r="J27" s="57"/>
      <c r="K27" s="57"/>
      <c r="L27" s="57"/>
      <c r="M27" s="57"/>
    </row>
    <row r="28" ht="15.75" customHeight="1">
      <c r="B28" s="142"/>
      <c r="C28" s="159"/>
      <c r="D28" s="160"/>
      <c r="E28" s="121"/>
      <c r="F28" s="161">
        <f t="shared" si="25"/>
        <v>0</v>
      </c>
      <c r="G28" s="161">
        <f t="shared" si="26"/>
        <v>0</v>
      </c>
      <c r="H28" s="146">
        <f t="shared" si="27"/>
        <v>0</v>
      </c>
      <c r="J28" s="57"/>
      <c r="K28" s="57"/>
      <c r="L28" s="57"/>
      <c r="M28" s="57"/>
    </row>
    <row r="29" ht="15.75" customHeight="1">
      <c r="B29" s="75"/>
      <c r="C29" s="75"/>
      <c r="D29" s="131">
        <f>SUM(D21:D28)</f>
        <v>0</v>
      </c>
      <c r="E29" s="162"/>
      <c r="F29" s="148">
        <f t="shared" ref="F29:H29" si="28">SUM(F21:F28)</f>
        <v>0</v>
      </c>
      <c r="G29" s="148">
        <f t="shared" si="28"/>
        <v>0</v>
      </c>
      <c r="H29" s="148">
        <f t="shared" si="28"/>
        <v>0</v>
      </c>
      <c r="J29" s="57"/>
      <c r="K29" s="57"/>
      <c r="L29" s="57"/>
      <c r="M29" s="57"/>
    </row>
    <row r="30" ht="15.75" customHeight="1">
      <c r="B30" s="23"/>
      <c r="C30" s="57"/>
      <c r="D30" s="57"/>
      <c r="E30" s="57"/>
      <c r="F30" s="57"/>
      <c r="G30" s="57"/>
      <c r="H30" s="57"/>
      <c r="I30" s="57"/>
      <c r="J30" s="57"/>
      <c r="K30" s="57"/>
      <c r="L30" s="57"/>
      <c r="M30" s="57"/>
    </row>
    <row r="31" ht="15.75" customHeight="1">
      <c r="B31" s="23"/>
      <c r="C31" s="57"/>
      <c r="D31" s="57"/>
      <c r="E31" s="57"/>
      <c r="F31" s="57"/>
      <c r="G31" s="57"/>
      <c r="H31" s="57"/>
      <c r="I31" s="57"/>
      <c r="J31" s="57"/>
      <c r="K31" s="57"/>
      <c r="L31" s="57"/>
      <c r="M31" s="57"/>
    </row>
    <row r="32" ht="15.75" customHeight="1">
      <c r="B32" s="130" t="s">
        <v>151</v>
      </c>
      <c r="C32" s="131" t="s">
        <v>156</v>
      </c>
      <c r="D32" s="131" t="s">
        <v>157</v>
      </c>
      <c r="E32" s="132" t="s">
        <v>158</v>
      </c>
      <c r="F32" s="131" t="s">
        <v>159</v>
      </c>
      <c r="G32" s="131" t="s">
        <v>160</v>
      </c>
      <c r="H32" s="131" t="s">
        <v>153</v>
      </c>
      <c r="J32" s="57"/>
      <c r="K32" s="57"/>
      <c r="L32" s="57"/>
      <c r="M32" s="57"/>
    </row>
    <row r="33" ht="15.75" customHeight="1">
      <c r="B33" s="12"/>
      <c r="C33" s="131" t="s">
        <v>161</v>
      </c>
      <c r="D33" s="131" t="s">
        <v>162</v>
      </c>
      <c r="E33" s="12"/>
      <c r="F33" s="131" t="s">
        <v>163</v>
      </c>
      <c r="G33" s="131" t="s">
        <v>163</v>
      </c>
      <c r="H33" s="131" t="s">
        <v>171</v>
      </c>
      <c r="J33" s="57"/>
      <c r="K33" s="57"/>
      <c r="L33" s="57"/>
      <c r="M33" s="57"/>
    </row>
    <row r="34" ht="15.75" customHeight="1">
      <c r="B34" s="133"/>
      <c r="C34" s="149"/>
      <c r="D34" s="149"/>
      <c r="E34" s="134"/>
      <c r="F34" s="150">
        <f t="shared" ref="F34:F41" si="29">E34*C34*D34</f>
        <v>0</v>
      </c>
      <c r="G34" s="150">
        <f t="shared" ref="G34:G41" si="30">ROUND(F34*$K$25%,0)</f>
        <v>0</v>
      </c>
      <c r="H34" s="135">
        <f t="shared" ref="H34:H41" si="31">SUM(F34,G34)</f>
        <v>0</v>
      </c>
      <c r="J34" s="57"/>
      <c r="K34" s="57"/>
      <c r="L34" s="57"/>
      <c r="M34" s="57"/>
    </row>
    <row r="35" ht="15.75" customHeight="1">
      <c r="B35" s="136"/>
      <c r="C35" s="153"/>
      <c r="D35" s="153"/>
      <c r="E35" s="118"/>
      <c r="F35" s="154">
        <f t="shared" si="29"/>
        <v>0</v>
      </c>
      <c r="G35" s="154">
        <f t="shared" si="30"/>
        <v>0</v>
      </c>
      <c r="H35" s="141">
        <f t="shared" si="31"/>
        <v>0</v>
      </c>
      <c r="J35" s="57"/>
      <c r="K35" s="57"/>
      <c r="L35" s="57"/>
      <c r="M35" s="57"/>
    </row>
    <row r="36" ht="15.75" customHeight="1">
      <c r="B36" s="136"/>
      <c r="C36" s="153"/>
      <c r="D36" s="153"/>
      <c r="E36" s="118"/>
      <c r="F36" s="154">
        <f t="shared" si="29"/>
        <v>0</v>
      </c>
      <c r="G36" s="154">
        <f t="shared" si="30"/>
        <v>0</v>
      </c>
      <c r="H36" s="141">
        <f t="shared" si="31"/>
        <v>0</v>
      </c>
      <c r="J36" s="57"/>
      <c r="K36" s="57"/>
      <c r="L36" s="57"/>
      <c r="M36" s="57"/>
    </row>
    <row r="37" ht="15.75" customHeight="1">
      <c r="B37" s="136"/>
      <c r="C37" s="153"/>
      <c r="D37" s="156"/>
      <c r="E37" s="118"/>
      <c r="F37" s="154">
        <f t="shared" si="29"/>
        <v>0</v>
      </c>
      <c r="G37" s="154">
        <f t="shared" si="30"/>
        <v>0</v>
      </c>
      <c r="H37" s="141">
        <f t="shared" si="31"/>
        <v>0</v>
      </c>
      <c r="J37" s="57"/>
      <c r="K37" s="57"/>
      <c r="L37" s="57"/>
      <c r="M37" s="57"/>
    </row>
    <row r="38" ht="15.75" customHeight="1">
      <c r="B38" s="136"/>
      <c r="C38" s="153"/>
      <c r="D38" s="153"/>
      <c r="E38" s="118"/>
      <c r="F38" s="154">
        <f t="shared" si="29"/>
        <v>0</v>
      </c>
      <c r="G38" s="154">
        <f t="shared" si="30"/>
        <v>0</v>
      </c>
      <c r="H38" s="141">
        <f t="shared" si="31"/>
        <v>0</v>
      </c>
      <c r="J38" s="57"/>
      <c r="K38" s="57"/>
      <c r="L38" s="57"/>
      <c r="M38" s="57"/>
    </row>
    <row r="39" ht="15.75" customHeight="1">
      <c r="B39" s="136"/>
      <c r="C39" s="153"/>
      <c r="D39" s="156"/>
      <c r="E39" s="118"/>
      <c r="F39" s="154">
        <f t="shared" si="29"/>
        <v>0</v>
      </c>
      <c r="G39" s="154">
        <f t="shared" si="30"/>
        <v>0</v>
      </c>
      <c r="H39" s="141">
        <f t="shared" si="31"/>
        <v>0</v>
      </c>
      <c r="J39" s="57"/>
      <c r="K39" s="57"/>
      <c r="L39" s="57"/>
      <c r="M39" s="57"/>
    </row>
    <row r="40" ht="15.75" customHeight="1">
      <c r="B40" s="136"/>
      <c r="C40" s="153"/>
      <c r="D40" s="153"/>
      <c r="E40" s="118"/>
      <c r="F40" s="154">
        <f t="shared" si="29"/>
        <v>0</v>
      </c>
      <c r="G40" s="154">
        <f t="shared" si="30"/>
        <v>0</v>
      </c>
      <c r="H40" s="141">
        <f t="shared" si="31"/>
        <v>0</v>
      </c>
      <c r="J40" s="57"/>
      <c r="K40" s="57"/>
      <c r="L40" s="57"/>
      <c r="M40" s="57"/>
    </row>
    <row r="41" ht="15.75" customHeight="1">
      <c r="B41" s="142"/>
      <c r="C41" s="159"/>
      <c r="D41" s="160"/>
      <c r="E41" s="121"/>
      <c r="F41" s="161">
        <f t="shared" si="29"/>
        <v>0</v>
      </c>
      <c r="G41" s="161">
        <f t="shared" si="30"/>
        <v>0</v>
      </c>
      <c r="H41" s="146">
        <f t="shared" si="31"/>
        <v>0</v>
      </c>
      <c r="J41" s="57"/>
      <c r="K41" s="57"/>
      <c r="L41" s="57"/>
      <c r="M41" s="57"/>
    </row>
    <row r="42" ht="15.75" customHeight="1">
      <c r="B42" s="75"/>
      <c r="C42" s="75"/>
      <c r="D42" s="131">
        <f>SUM(D34:D41)</f>
        <v>0</v>
      </c>
      <c r="E42" s="162"/>
      <c r="F42" s="148">
        <f t="shared" ref="F42:H42" si="32">SUM(F34:F41)</f>
        <v>0</v>
      </c>
      <c r="G42" s="148">
        <f t="shared" si="32"/>
        <v>0</v>
      </c>
      <c r="H42" s="148">
        <f t="shared" si="32"/>
        <v>0</v>
      </c>
      <c r="J42" s="57"/>
      <c r="K42" s="57"/>
      <c r="L42" s="57"/>
      <c r="M42" s="57"/>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6:B7"/>
    <mergeCell ref="C6:N6"/>
    <mergeCell ref="B19:B20"/>
    <mergeCell ref="E19:E20"/>
    <mergeCell ref="J20:K20"/>
    <mergeCell ref="B32:B33"/>
    <mergeCell ref="E32:E33"/>
  </mergeCells>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999999"/>
    <outlinePr applyStyles="0" showOutlineSymbols="1" summaryBelow="0" summaryRight="0"/>
    <pageSetUpPr autoPageBreaks="1" fitToPage="0"/>
  </sheetPr>
  <sheetViews>
    <sheetView showGridLines="0" workbookViewId="0" zoomScale="100">
      <selection activeCell="B9" activeCellId="0" sqref="B8:F9"/>
    </sheetView>
  </sheetViews>
  <sheetFormatPr baseColWidth="10" customHeight="1" defaultColWidth="14.5" defaultRowHeight="15"/>
  <cols>
    <col bestFit="1" customWidth="1" min="1" max="1" width="1.5"/>
    <col bestFit="1" customWidth="1" min="2" max="2" width="47.83203125"/>
    <col bestFit="1" customWidth="1" min="3" max="3" width="18.6640625"/>
    <col bestFit="1" customWidth="1" min="4" max="4" width="22.5"/>
    <col bestFit="1" customWidth="1" min="5" max="5" width="19"/>
    <col bestFit="1" customWidth="1" min="6" max="6" width="14.5"/>
  </cols>
  <sheetData>
    <row r="1" ht="34.5">
      <c r="A1" s="1"/>
      <c r="B1" s="1" t="s">
        <v>0</v>
      </c>
      <c r="C1" s="2"/>
      <c r="D1" s="2"/>
      <c r="E1" s="2"/>
      <c r="F1" s="2"/>
      <c r="G1" s="2"/>
      <c r="H1" s="2"/>
      <c r="I1" s="2"/>
      <c r="J1" s="2"/>
      <c r="K1" s="2"/>
      <c r="L1" s="2"/>
      <c r="M1" s="2"/>
      <c r="N1" s="2"/>
      <c r="O1" s="2"/>
      <c r="P1" s="2"/>
      <c r="Q1" s="2"/>
      <c r="R1" s="2"/>
      <c r="S1" s="2"/>
      <c r="T1" s="2"/>
      <c r="U1" s="2"/>
      <c r="V1" s="2"/>
      <c r="W1" s="2"/>
    </row>
    <row r="2" ht="21.75">
      <c r="A2" s="3"/>
      <c r="B2" s="3" t="s">
        <v>172</v>
      </c>
      <c r="C2" s="2"/>
      <c r="D2" s="2"/>
      <c r="E2" s="2"/>
      <c r="F2" s="2"/>
      <c r="G2" s="2"/>
      <c r="H2" s="2"/>
      <c r="I2" s="2"/>
      <c r="J2" s="2"/>
      <c r="K2" s="2"/>
      <c r="L2" s="2"/>
      <c r="M2" s="2"/>
      <c r="N2" s="2"/>
      <c r="O2" s="2"/>
      <c r="P2" s="2"/>
      <c r="Q2" s="2"/>
      <c r="R2" s="2"/>
      <c r="S2" s="2"/>
      <c r="T2" s="2"/>
      <c r="U2" s="2"/>
      <c r="V2" s="2"/>
      <c r="W2" s="2"/>
    </row>
    <row r="3" ht="7.5" customHeight="1">
      <c r="A3" s="2"/>
      <c r="B3" s="2"/>
      <c r="C3" s="2"/>
      <c r="D3" s="2"/>
      <c r="E3" s="2"/>
      <c r="F3" s="2"/>
      <c r="G3" s="2"/>
      <c r="H3" s="2"/>
      <c r="I3" s="2"/>
      <c r="J3" s="2"/>
      <c r="K3" s="2"/>
      <c r="L3" s="2"/>
      <c r="M3" s="2"/>
      <c r="N3" s="2"/>
      <c r="O3" s="2"/>
      <c r="P3" s="2"/>
      <c r="Q3" s="2"/>
      <c r="R3" s="2"/>
      <c r="S3" s="2"/>
      <c r="T3" s="2"/>
      <c r="U3" s="2"/>
      <c r="V3" s="2"/>
      <c r="W3" s="2"/>
    </row>
    <row r="4" ht="15.75" customHeight="1">
      <c r="A4" s="4"/>
      <c r="B4" s="4"/>
      <c r="C4" s="4"/>
      <c r="D4" s="4"/>
      <c r="E4" s="4"/>
      <c r="F4" s="4"/>
      <c r="G4" s="4"/>
      <c r="H4" s="4"/>
      <c r="I4" s="4"/>
      <c r="J4" s="4"/>
      <c r="K4" s="4"/>
      <c r="L4" s="4"/>
      <c r="M4" s="4"/>
      <c r="N4" s="4"/>
      <c r="O4" s="4"/>
      <c r="P4" s="4"/>
      <c r="Q4" s="4"/>
      <c r="R4" s="4"/>
      <c r="S4" s="4"/>
      <c r="T4" s="4"/>
      <c r="U4" s="4"/>
      <c r="V4" s="4"/>
      <c r="W4" s="4"/>
    </row>
    <row r="5" ht="15.75" customHeight="1">
      <c r="A5" s="23"/>
      <c r="B5" s="23"/>
      <c r="C5" s="23"/>
      <c r="D5" s="23"/>
      <c r="E5" s="23"/>
      <c r="F5" s="23"/>
      <c r="G5" s="23"/>
      <c r="H5" s="23"/>
      <c r="I5" s="23"/>
      <c r="J5" s="23"/>
      <c r="K5" s="23"/>
      <c r="L5" s="23"/>
      <c r="M5" s="23"/>
      <c r="N5" s="23"/>
      <c r="O5" s="23"/>
      <c r="P5" s="23"/>
      <c r="Q5" s="23"/>
      <c r="R5" s="23"/>
      <c r="S5" s="23"/>
      <c r="T5" s="23"/>
      <c r="U5" s="23"/>
      <c r="V5" s="23"/>
      <c r="W5" s="23"/>
    </row>
    <row r="6" ht="15.75" customHeight="1">
      <c r="A6" s="23"/>
      <c r="B6" s="163" t="s">
        <v>173</v>
      </c>
      <c r="C6" s="57"/>
      <c r="D6" s="57"/>
      <c r="E6" s="57"/>
      <c r="F6" s="57"/>
      <c r="G6" s="23"/>
      <c r="H6" s="23"/>
      <c r="I6" s="23"/>
      <c r="J6" s="23"/>
      <c r="K6" s="23"/>
      <c r="L6" s="23"/>
      <c r="M6" s="23"/>
      <c r="N6" s="23"/>
      <c r="O6" s="23"/>
      <c r="P6" s="23"/>
      <c r="Q6" s="23"/>
      <c r="R6" s="23"/>
      <c r="S6" s="23"/>
      <c r="T6" s="23"/>
      <c r="U6" s="23"/>
      <c r="V6" s="23"/>
      <c r="W6" s="23"/>
    </row>
    <row r="7" ht="42.75">
      <c r="A7" s="164"/>
      <c r="B7" s="165" t="s">
        <v>174</v>
      </c>
      <c r="C7" s="166" t="s">
        <v>175</v>
      </c>
      <c r="D7" s="166" t="s">
        <v>176</v>
      </c>
      <c r="E7" s="166" t="s">
        <v>177</v>
      </c>
      <c r="F7" s="166" t="s">
        <v>178</v>
      </c>
      <c r="G7" s="158" t="s">
        <v>28</v>
      </c>
      <c r="H7" s="158" t="s">
        <v>29</v>
      </c>
      <c r="I7" s="158" t="s">
        <v>53</v>
      </c>
      <c r="J7" s="164"/>
      <c r="K7" s="164"/>
      <c r="L7" s="164"/>
      <c r="M7" s="164"/>
      <c r="N7" s="164"/>
      <c r="O7" s="164"/>
      <c r="P7" s="164"/>
      <c r="Q7" s="164"/>
      <c r="R7" s="164"/>
      <c r="S7" s="164"/>
      <c r="T7" s="164"/>
      <c r="U7" s="164"/>
      <c r="V7" s="164"/>
      <c r="W7" s="164"/>
    </row>
    <row r="8" ht="15.75" customHeight="1">
      <c r="A8" s="23"/>
      <c r="B8" s="167"/>
      <c r="C8" s="168"/>
      <c r="D8" s="169"/>
      <c r="E8" s="169"/>
      <c r="F8" s="170"/>
      <c r="G8" s="171">
        <f t="shared" ref="G8:G33" si="33">ROUND(IF(AND(C8&lt;0,D8&gt;0,E8=1,F8&gt;0),IF(C8-C8/(D8*12)*(12-F8+1)&gt;=0,C8/(D8*12)*(12-F8+1)-1,C8/(D8*12)*(12-F8+1)),0),2)</f>
        <v>0</v>
      </c>
      <c r="H8" s="171">
        <f t="shared" ref="H8:H33" si="34">ROUND(IF(AND(E8&gt;0,C8&lt;0,D8&gt;0,F8&gt;0),IF(AND(E8=2,C8-C8/(D8*12)*(12-F8+1)&gt;=0),C8/(D8*12)*(12-F8+1)-1,IF(E8=2,C8/(D8*12)*(12-F8+1),IF(AND(D8&gt;0,E8&gt;0,F8&gt;0),IF(AND(E8=1,C8-G8-C8/(D8*12)*12&gt;=0),C8-G8-1,IF(AND(D8&gt;0,C8-G8-C8/(D8*12)*12&lt;0,E8=1),C8/(D8*12)*12,0))))),0),2)</f>
        <v>0</v>
      </c>
      <c r="I8" s="172">
        <f t="shared" ref="I8:I33" si="35">ROUND(IF(AND(C8&lt;0,D8&gt;0,F8&gt;0),IF(AND(E8=3,C8-C8/(D8*12)*(12-F8+1)&gt;=0),C8/(D8*12)*(12-F8+1)-1,IF(E8=3,C8/(D8*12)*(12-F8+1),IF(AND(D8&gt;0,(G8+H8+1)&lt;=C8),0,IF(AND(C8-G8-H8-C8/(D8*12)*12&gt;=0,E8&lt;3,E8&gt;0),C8-G8-H8-1,IF(OR(E8=0,E8&gt;3),0,C8/(D8*12)*12))))),0),2)</f>
        <v>0</v>
      </c>
      <c r="J8" s="23"/>
      <c r="K8" s="23"/>
      <c r="L8" s="23"/>
      <c r="M8" s="23"/>
      <c r="N8" s="23"/>
      <c r="O8" s="23"/>
      <c r="P8" s="23"/>
      <c r="Q8" s="23"/>
      <c r="R8" s="23"/>
      <c r="S8" s="23"/>
      <c r="T8" s="23"/>
      <c r="U8" s="23"/>
      <c r="V8" s="23"/>
      <c r="W8" s="23"/>
    </row>
    <row r="9" ht="15.75" customHeight="1">
      <c r="A9" s="23"/>
      <c r="B9" s="173"/>
      <c r="C9" s="174"/>
      <c r="D9" s="175"/>
      <c r="E9" s="175"/>
      <c r="F9" s="176"/>
      <c r="G9" s="177">
        <f t="shared" si="33"/>
        <v>0</v>
      </c>
      <c r="H9" s="177">
        <f t="shared" si="34"/>
        <v>0</v>
      </c>
      <c r="I9" s="178">
        <f t="shared" si="35"/>
        <v>0</v>
      </c>
      <c r="J9" s="23"/>
      <c r="K9" s="23"/>
      <c r="L9" s="23"/>
      <c r="M9" s="23"/>
      <c r="N9" s="23"/>
      <c r="O9" s="23"/>
      <c r="P9" s="23"/>
      <c r="Q9" s="23"/>
      <c r="R9" s="23"/>
      <c r="S9" s="23"/>
      <c r="T9" s="23"/>
      <c r="U9" s="23"/>
      <c r="V9" s="23"/>
      <c r="W9" s="23"/>
    </row>
    <row r="10" ht="15.75" customHeight="1">
      <c r="A10" s="23"/>
      <c r="B10" s="173"/>
      <c r="C10" s="174"/>
      <c r="D10" s="175"/>
      <c r="E10" s="175"/>
      <c r="F10" s="176"/>
      <c r="G10" s="177">
        <f t="shared" si="33"/>
        <v>0</v>
      </c>
      <c r="H10" s="177">
        <f t="shared" si="34"/>
        <v>0</v>
      </c>
      <c r="I10" s="178">
        <f t="shared" si="35"/>
        <v>0</v>
      </c>
      <c r="J10" s="23"/>
      <c r="K10" s="23"/>
      <c r="L10" s="23"/>
      <c r="M10" s="23"/>
      <c r="N10" s="23"/>
      <c r="O10" s="23"/>
      <c r="P10" s="23"/>
      <c r="Q10" s="23"/>
      <c r="R10" s="23"/>
      <c r="S10" s="23"/>
      <c r="T10" s="23"/>
      <c r="U10" s="23"/>
      <c r="V10" s="23"/>
      <c r="W10" s="23"/>
    </row>
    <row r="11" ht="15.75" customHeight="1">
      <c r="A11" s="23"/>
      <c r="B11" s="179"/>
      <c r="C11" s="180"/>
      <c r="D11" s="181"/>
      <c r="E11" s="181"/>
      <c r="F11" s="176"/>
      <c r="G11" s="177">
        <f t="shared" si="33"/>
        <v>0</v>
      </c>
      <c r="H11" s="177">
        <f t="shared" si="34"/>
        <v>0</v>
      </c>
      <c r="I11" s="178">
        <f t="shared" si="35"/>
        <v>0</v>
      </c>
      <c r="J11" s="23"/>
      <c r="K11" s="23"/>
      <c r="L11" s="23"/>
      <c r="M11" s="23"/>
      <c r="N11" s="23"/>
      <c r="O11" s="23"/>
      <c r="P11" s="23"/>
      <c r="Q11" s="23"/>
      <c r="R11" s="23"/>
      <c r="S11" s="23"/>
      <c r="T11" s="23"/>
      <c r="U11" s="23"/>
      <c r="V11" s="23"/>
      <c r="W11" s="23"/>
    </row>
    <row r="12" ht="15.75" customHeight="1">
      <c r="A12" s="23"/>
      <c r="B12" s="173"/>
      <c r="C12" s="174"/>
      <c r="D12" s="175"/>
      <c r="E12" s="175"/>
      <c r="F12" s="176"/>
      <c r="G12" s="177">
        <f t="shared" si="33"/>
        <v>0</v>
      </c>
      <c r="H12" s="177">
        <f t="shared" si="34"/>
        <v>0</v>
      </c>
      <c r="I12" s="178">
        <f t="shared" si="35"/>
        <v>0</v>
      </c>
      <c r="J12" s="23"/>
      <c r="K12" s="23"/>
      <c r="L12" s="23"/>
      <c r="M12" s="23"/>
      <c r="N12" s="23"/>
      <c r="O12" s="23"/>
      <c r="P12" s="23"/>
      <c r="Q12" s="23"/>
      <c r="R12" s="23"/>
      <c r="S12" s="23"/>
      <c r="T12" s="23"/>
      <c r="U12" s="23"/>
      <c r="V12" s="23"/>
      <c r="W12" s="23"/>
    </row>
    <row r="13" ht="15.75" customHeight="1">
      <c r="A13" s="23"/>
      <c r="B13" s="173"/>
      <c r="C13" s="174"/>
      <c r="D13" s="175"/>
      <c r="E13" s="175"/>
      <c r="F13" s="176"/>
      <c r="G13" s="177">
        <f t="shared" si="33"/>
        <v>0</v>
      </c>
      <c r="H13" s="177">
        <f t="shared" si="34"/>
        <v>0</v>
      </c>
      <c r="I13" s="178">
        <f t="shared" si="35"/>
        <v>0</v>
      </c>
      <c r="J13" s="23"/>
      <c r="K13" s="23"/>
      <c r="L13" s="23"/>
      <c r="M13" s="23"/>
      <c r="N13" s="23"/>
      <c r="O13" s="23"/>
      <c r="P13" s="23"/>
      <c r="Q13" s="23"/>
      <c r="R13" s="23"/>
      <c r="S13" s="23"/>
      <c r="T13" s="23"/>
      <c r="U13" s="23"/>
      <c r="V13" s="23"/>
      <c r="W13" s="23"/>
    </row>
    <row r="14" ht="15.75" customHeight="1">
      <c r="A14" s="23"/>
      <c r="B14" s="136"/>
      <c r="C14" s="118"/>
      <c r="D14" s="176"/>
      <c r="E14" s="176"/>
      <c r="F14" s="176"/>
      <c r="G14" s="177">
        <f t="shared" si="33"/>
        <v>0</v>
      </c>
      <c r="H14" s="177">
        <f t="shared" si="34"/>
        <v>0</v>
      </c>
      <c r="I14" s="178">
        <f t="shared" si="35"/>
        <v>0</v>
      </c>
      <c r="J14" s="23"/>
      <c r="K14" s="23"/>
      <c r="L14" s="23"/>
      <c r="M14" s="23"/>
      <c r="N14" s="23"/>
      <c r="O14" s="23"/>
      <c r="P14" s="23"/>
      <c r="Q14" s="23"/>
      <c r="R14" s="23"/>
      <c r="S14" s="23"/>
      <c r="T14" s="23"/>
      <c r="U14" s="23"/>
      <c r="V14" s="23"/>
      <c r="W14" s="23"/>
    </row>
    <row r="15" ht="15.75" customHeight="1">
      <c r="A15" s="23"/>
      <c r="B15" s="136"/>
      <c r="C15" s="118"/>
      <c r="D15" s="176"/>
      <c r="E15" s="176"/>
      <c r="F15" s="176"/>
      <c r="G15" s="177">
        <f t="shared" si="33"/>
        <v>0</v>
      </c>
      <c r="H15" s="177">
        <f t="shared" si="34"/>
        <v>0</v>
      </c>
      <c r="I15" s="178">
        <f t="shared" si="35"/>
        <v>0</v>
      </c>
      <c r="J15" s="23"/>
      <c r="K15" s="23"/>
      <c r="L15" s="23"/>
      <c r="M15" s="23"/>
      <c r="N15" s="23"/>
      <c r="O15" s="23"/>
      <c r="P15" s="23"/>
      <c r="Q15" s="23"/>
      <c r="R15" s="23"/>
      <c r="S15" s="23"/>
      <c r="T15" s="23"/>
      <c r="U15" s="23"/>
      <c r="V15" s="23"/>
      <c r="W15" s="23"/>
    </row>
    <row r="16" ht="15.75" customHeight="1">
      <c r="A16" s="23"/>
      <c r="B16" s="136"/>
      <c r="C16" s="118"/>
      <c r="D16" s="176"/>
      <c r="E16" s="176"/>
      <c r="F16" s="176"/>
      <c r="G16" s="177">
        <f t="shared" si="33"/>
        <v>0</v>
      </c>
      <c r="H16" s="177">
        <f t="shared" si="34"/>
        <v>0</v>
      </c>
      <c r="I16" s="178">
        <f t="shared" si="35"/>
        <v>0</v>
      </c>
      <c r="J16" s="23"/>
      <c r="K16" s="23"/>
      <c r="L16" s="23"/>
      <c r="M16" s="23"/>
      <c r="N16" s="23"/>
      <c r="O16" s="23"/>
      <c r="P16" s="23"/>
      <c r="Q16" s="23"/>
      <c r="R16" s="23"/>
      <c r="S16" s="23"/>
      <c r="T16" s="23"/>
      <c r="U16" s="23"/>
      <c r="V16" s="23"/>
      <c r="W16" s="23"/>
    </row>
    <row r="17" ht="15.75" customHeight="1">
      <c r="A17" s="23"/>
      <c r="B17" s="136"/>
      <c r="C17" s="118"/>
      <c r="D17" s="176"/>
      <c r="E17" s="176"/>
      <c r="F17" s="176"/>
      <c r="G17" s="177">
        <f t="shared" si="33"/>
        <v>0</v>
      </c>
      <c r="H17" s="177">
        <f t="shared" si="34"/>
        <v>0</v>
      </c>
      <c r="I17" s="178">
        <f t="shared" si="35"/>
        <v>0</v>
      </c>
      <c r="J17" s="23"/>
      <c r="K17" s="23"/>
      <c r="L17" s="23"/>
      <c r="M17" s="23"/>
      <c r="N17" s="23"/>
      <c r="O17" s="23"/>
      <c r="P17" s="23"/>
      <c r="Q17" s="23"/>
      <c r="R17" s="23"/>
      <c r="S17" s="23"/>
      <c r="T17" s="23"/>
      <c r="U17" s="23"/>
      <c r="V17" s="23"/>
      <c r="W17" s="23"/>
    </row>
    <row r="18" ht="15.75" customHeight="1">
      <c r="A18" s="23"/>
      <c r="B18" s="136"/>
      <c r="C18" s="118"/>
      <c r="D18" s="176"/>
      <c r="E18" s="176"/>
      <c r="F18" s="176"/>
      <c r="G18" s="177">
        <f t="shared" si="33"/>
        <v>0</v>
      </c>
      <c r="H18" s="177">
        <f t="shared" si="34"/>
        <v>0</v>
      </c>
      <c r="I18" s="178">
        <f t="shared" si="35"/>
        <v>0</v>
      </c>
      <c r="J18" s="23"/>
      <c r="K18" s="23"/>
      <c r="L18" s="23"/>
      <c r="M18" s="23"/>
      <c r="N18" s="23"/>
      <c r="O18" s="23"/>
      <c r="P18" s="23"/>
      <c r="Q18" s="23"/>
      <c r="R18" s="23"/>
      <c r="S18" s="23"/>
      <c r="T18" s="23"/>
      <c r="U18" s="23"/>
      <c r="V18" s="23"/>
      <c r="W18" s="23"/>
    </row>
    <row r="19" ht="15.75" customHeight="1">
      <c r="A19" s="23"/>
      <c r="B19" s="136"/>
      <c r="C19" s="118"/>
      <c r="D19" s="176"/>
      <c r="E19" s="176"/>
      <c r="F19" s="176"/>
      <c r="G19" s="177">
        <f t="shared" si="33"/>
        <v>0</v>
      </c>
      <c r="H19" s="177">
        <f t="shared" si="34"/>
        <v>0</v>
      </c>
      <c r="I19" s="178">
        <f t="shared" si="35"/>
        <v>0</v>
      </c>
      <c r="J19" s="23"/>
      <c r="K19" s="23"/>
      <c r="L19" s="23"/>
      <c r="M19" s="23"/>
      <c r="N19" s="23"/>
      <c r="O19" s="23"/>
      <c r="P19" s="23"/>
      <c r="Q19" s="23"/>
      <c r="R19" s="23"/>
      <c r="S19" s="23"/>
      <c r="T19" s="23"/>
      <c r="U19" s="23"/>
      <c r="V19" s="23"/>
      <c r="W19" s="23"/>
    </row>
    <row r="20" ht="15.75" customHeight="1">
      <c r="A20" s="23"/>
      <c r="B20" s="136"/>
      <c r="C20" s="118"/>
      <c r="D20" s="176"/>
      <c r="E20" s="176"/>
      <c r="F20" s="176"/>
      <c r="G20" s="177">
        <f t="shared" si="33"/>
        <v>0</v>
      </c>
      <c r="H20" s="177">
        <f t="shared" si="34"/>
        <v>0</v>
      </c>
      <c r="I20" s="178">
        <f t="shared" si="35"/>
        <v>0</v>
      </c>
      <c r="J20" s="23"/>
      <c r="K20" s="23"/>
      <c r="L20" s="23"/>
      <c r="M20" s="23"/>
      <c r="N20" s="23"/>
      <c r="O20" s="23"/>
      <c r="P20" s="23"/>
      <c r="Q20" s="23"/>
      <c r="R20" s="23"/>
      <c r="S20" s="23"/>
      <c r="T20" s="23"/>
      <c r="U20" s="23"/>
      <c r="V20" s="23"/>
      <c r="W20" s="23"/>
    </row>
    <row r="21" ht="15.75" customHeight="1">
      <c r="A21" s="23"/>
      <c r="B21" s="136"/>
      <c r="C21" s="118"/>
      <c r="D21" s="176"/>
      <c r="E21" s="176"/>
      <c r="F21" s="176"/>
      <c r="G21" s="177">
        <f t="shared" si="33"/>
        <v>0</v>
      </c>
      <c r="H21" s="177">
        <f t="shared" si="34"/>
        <v>0</v>
      </c>
      <c r="I21" s="178">
        <f t="shared" si="35"/>
        <v>0</v>
      </c>
      <c r="J21" s="23"/>
      <c r="K21" s="23"/>
      <c r="L21" s="23"/>
      <c r="M21" s="23"/>
      <c r="N21" s="23"/>
      <c r="O21" s="23"/>
      <c r="P21" s="23"/>
      <c r="Q21" s="23"/>
      <c r="R21" s="23"/>
      <c r="S21" s="23"/>
      <c r="T21" s="23"/>
      <c r="U21" s="23"/>
      <c r="V21" s="23"/>
      <c r="W21" s="23"/>
    </row>
    <row r="22" ht="15.75" customHeight="1">
      <c r="A22" s="23"/>
      <c r="B22" s="136"/>
      <c r="C22" s="118"/>
      <c r="D22" s="176"/>
      <c r="E22" s="176"/>
      <c r="F22" s="176"/>
      <c r="G22" s="177">
        <f t="shared" si="33"/>
        <v>0</v>
      </c>
      <c r="H22" s="177">
        <f t="shared" si="34"/>
        <v>0</v>
      </c>
      <c r="I22" s="178">
        <f t="shared" si="35"/>
        <v>0</v>
      </c>
      <c r="J22" s="23"/>
      <c r="K22" s="23"/>
      <c r="L22" s="23"/>
      <c r="M22" s="23"/>
      <c r="N22" s="23"/>
      <c r="O22" s="23"/>
      <c r="P22" s="23"/>
      <c r="Q22" s="23"/>
      <c r="R22" s="23"/>
      <c r="S22" s="23"/>
      <c r="T22" s="23"/>
      <c r="U22" s="23"/>
      <c r="V22" s="23"/>
      <c r="W22" s="23"/>
    </row>
    <row r="23" ht="15.75" customHeight="1">
      <c r="A23" s="23"/>
      <c r="B23" s="136"/>
      <c r="C23" s="118"/>
      <c r="D23" s="176"/>
      <c r="E23" s="176"/>
      <c r="F23" s="176"/>
      <c r="G23" s="177">
        <f t="shared" si="33"/>
        <v>0</v>
      </c>
      <c r="H23" s="177">
        <f t="shared" si="34"/>
        <v>0</v>
      </c>
      <c r="I23" s="178">
        <f t="shared" si="35"/>
        <v>0</v>
      </c>
      <c r="J23" s="23"/>
      <c r="K23" s="23"/>
      <c r="L23" s="23"/>
      <c r="M23" s="23"/>
      <c r="N23" s="23"/>
      <c r="O23" s="23"/>
      <c r="P23" s="23"/>
      <c r="Q23" s="23"/>
      <c r="R23" s="23"/>
      <c r="S23" s="23"/>
      <c r="T23" s="23"/>
      <c r="U23" s="23"/>
      <c r="V23" s="23"/>
      <c r="W23" s="23"/>
    </row>
    <row r="24" ht="15.75" customHeight="1">
      <c r="A24" s="23"/>
      <c r="B24" s="136"/>
      <c r="C24" s="118"/>
      <c r="D24" s="176"/>
      <c r="E24" s="176"/>
      <c r="F24" s="176"/>
      <c r="G24" s="177">
        <f t="shared" si="33"/>
        <v>0</v>
      </c>
      <c r="H24" s="177">
        <f t="shared" si="34"/>
        <v>0</v>
      </c>
      <c r="I24" s="178">
        <f t="shared" si="35"/>
        <v>0</v>
      </c>
      <c r="J24" s="23"/>
      <c r="K24" s="23"/>
      <c r="L24" s="23"/>
      <c r="M24" s="23"/>
      <c r="N24" s="23"/>
      <c r="O24" s="23"/>
      <c r="P24" s="23"/>
      <c r="Q24" s="23"/>
      <c r="R24" s="23"/>
      <c r="S24" s="23"/>
      <c r="T24" s="23"/>
      <c r="U24" s="23"/>
      <c r="V24" s="23"/>
      <c r="W24" s="23"/>
    </row>
    <row r="25" ht="15.75" customHeight="1">
      <c r="A25" s="23"/>
      <c r="B25" s="136"/>
      <c r="C25" s="118"/>
      <c r="D25" s="176"/>
      <c r="E25" s="176"/>
      <c r="F25" s="176"/>
      <c r="G25" s="177">
        <f t="shared" si="33"/>
        <v>0</v>
      </c>
      <c r="H25" s="177">
        <f t="shared" si="34"/>
        <v>0</v>
      </c>
      <c r="I25" s="178">
        <f t="shared" si="35"/>
        <v>0</v>
      </c>
      <c r="J25" s="23"/>
      <c r="K25" s="23"/>
      <c r="L25" s="23"/>
      <c r="M25" s="23"/>
      <c r="N25" s="23"/>
      <c r="O25" s="23"/>
      <c r="P25" s="23"/>
      <c r="Q25" s="23"/>
      <c r="R25" s="23"/>
      <c r="S25" s="23"/>
      <c r="T25" s="23"/>
      <c r="U25" s="23"/>
      <c r="V25" s="23"/>
      <c r="W25" s="23"/>
    </row>
    <row r="26" ht="15.75" customHeight="1">
      <c r="A26" s="23"/>
      <c r="B26" s="136"/>
      <c r="C26" s="118"/>
      <c r="D26" s="176"/>
      <c r="E26" s="176"/>
      <c r="F26" s="176"/>
      <c r="G26" s="177">
        <f t="shared" si="33"/>
        <v>0</v>
      </c>
      <c r="H26" s="177">
        <f t="shared" si="34"/>
        <v>0</v>
      </c>
      <c r="I26" s="178">
        <f t="shared" si="35"/>
        <v>0</v>
      </c>
      <c r="J26" s="23"/>
      <c r="K26" s="23"/>
      <c r="L26" s="23"/>
      <c r="M26" s="23"/>
      <c r="N26" s="23"/>
      <c r="O26" s="23"/>
      <c r="P26" s="23"/>
      <c r="Q26" s="23"/>
      <c r="R26" s="23"/>
      <c r="S26" s="23"/>
      <c r="T26" s="23"/>
      <c r="U26" s="23"/>
      <c r="V26" s="23"/>
      <c r="W26" s="23"/>
    </row>
    <row r="27" ht="15.75" customHeight="1">
      <c r="A27" s="23"/>
      <c r="B27" s="136"/>
      <c r="C27" s="118"/>
      <c r="D27" s="176"/>
      <c r="E27" s="176"/>
      <c r="F27" s="176"/>
      <c r="G27" s="177">
        <f t="shared" si="33"/>
        <v>0</v>
      </c>
      <c r="H27" s="177">
        <f t="shared" si="34"/>
        <v>0</v>
      </c>
      <c r="I27" s="178">
        <f t="shared" si="35"/>
        <v>0</v>
      </c>
      <c r="J27" s="23"/>
      <c r="K27" s="23"/>
      <c r="L27" s="23"/>
      <c r="M27" s="23"/>
      <c r="N27" s="23"/>
      <c r="O27" s="23"/>
      <c r="P27" s="23"/>
      <c r="Q27" s="23"/>
      <c r="R27" s="23"/>
      <c r="S27" s="23"/>
      <c r="T27" s="23"/>
      <c r="U27" s="23"/>
      <c r="V27" s="23"/>
      <c r="W27" s="23"/>
    </row>
    <row r="28" ht="15.75" customHeight="1">
      <c r="A28" s="23"/>
      <c r="B28" s="136"/>
      <c r="C28" s="118"/>
      <c r="D28" s="176"/>
      <c r="E28" s="176"/>
      <c r="F28" s="176"/>
      <c r="G28" s="177">
        <f t="shared" si="33"/>
        <v>0</v>
      </c>
      <c r="H28" s="177">
        <f t="shared" si="34"/>
        <v>0</v>
      </c>
      <c r="I28" s="178">
        <f t="shared" si="35"/>
        <v>0</v>
      </c>
      <c r="J28" s="23"/>
      <c r="K28" s="23"/>
      <c r="L28" s="23"/>
      <c r="M28" s="23"/>
      <c r="N28" s="23"/>
      <c r="O28" s="23"/>
      <c r="P28" s="23"/>
      <c r="Q28" s="23"/>
      <c r="R28" s="23"/>
      <c r="S28" s="23"/>
      <c r="T28" s="23"/>
      <c r="U28" s="23"/>
      <c r="V28" s="23"/>
      <c r="W28" s="23"/>
    </row>
    <row r="29" ht="15.75" customHeight="1">
      <c r="A29" s="23"/>
      <c r="B29" s="136"/>
      <c r="C29" s="118"/>
      <c r="D29" s="176"/>
      <c r="E29" s="176"/>
      <c r="F29" s="176"/>
      <c r="G29" s="177">
        <f t="shared" si="33"/>
        <v>0</v>
      </c>
      <c r="H29" s="177">
        <f t="shared" si="34"/>
        <v>0</v>
      </c>
      <c r="I29" s="178">
        <f t="shared" si="35"/>
        <v>0</v>
      </c>
      <c r="J29" s="23"/>
      <c r="K29" s="23"/>
      <c r="L29" s="23"/>
      <c r="M29" s="23"/>
      <c r="N29" s="23"/>
      <c r="O29" s="23"/>
      <c r="P29" s="23"/>
      <c r="Q29" s="23"/>
      <c r="R29" s="23"/>
      <c r="S29" s="23"/>
      <c r="T29" s="23"/>
      <c r="U29" s="23"/>
      <c r="V29" s="23"/>
      <c r="W29" s="23"/>
    </row>
    <row r="30" ht="15.75" customHeight="1">
      <c r="A30" s="23"/>
      <c r="B30" s="136"/>
      <c r="C30" s="118"/>
      <c r="D30" s="176"/>
      <c r="E30" s="176"/>
      <c r="F30" s="176"/>
      <c r="G30" s="177">
        <f t="shared" si="33"/>
        <v>0</v>
      </c>
      <c r="H30" s="177">
        <f t="shared" si="34"/>
        <v>0</v>
      </c>
      <c r="I30" s="178">
        <f t="shared" si="35"/>
        <v>0</v>
      </c>
      <c r="J30" s="23"/>
      <c r="K30" s="23"/>
      <c r="L30" s="23"/>
      <c r="M30" s="23"/>
      <c r="N30" s="23"/>
      <c r="O30" s="23"/>
      <c r="P30" s="23"/>
      <c r="Q30" s="23"/>
      <c r="R30" s="23"/>
      <c r="S30" s="23"/>
      <c r="T30" s="23"/>
      <c r="U30" s="23"/>
      <c r="V30" s="23"/>
      <c r="W30" s="23"/>
    </row>
    <row r="31" ht="15.75" customHeight="1">
      <c r="A31" s="23"/>
      <c r="B31" s="136"/>
      <c r="C31" s="118"/>
      <c r="D31" s="176"/>
      <c r="E31" s="176"/>
      <c r="F31" s="176"/>
      <c r="G31" s="177">
        <f t="shared" si="33"/>
        <v>0</v>
      </c>
      <c r="H31" s="177">
        <f t="shared" si="34"/>
        <v>0</v>
      </c>
      <c r="I31" s="178">
        <f t="shared" si="35"/>
        <v>0</v>
      </c>
      <c r="J31" s="23"/>
      <c r="K31" s="23"/>
      <c r="L31" s="23"/>
      <c r="M31" s="23"/>
      <c r="N31" s="23"/>
      <c r="O31" s="23"/>
      <c r="P31" s="23"/>
      <c r="Q31" s="23"/>
      <c r="R31" s="23"/>
      <c r="S31" s="23"/>
      <c r="T31" s="23"/>
      <c r="U31" s="23"/>
      <c r="V31" s="23"/>
      <c r="W31" s="23"/>
    </row>
    <row r="32" ht="15.75" customHeight="1">
      <c r="A32" s="23"/>
      <c r="B32" s="136"/>
      <c r="C32" s="118"/>
      <c r="D32" s="176"/>
      <c r="E32" s="176"/>
      <c r="F32" s="176"/>
      <c r="G32" s="177">
        <f t="shared" si="33"/>
        <v>0</v>
      </c>
      <c r="H32" s="177">
        <f t="shared" si="34"/>
        <v>0</v>
      </c>
      <c r="I32" s="178">
        <f t="shared" si="35"/>
        <v>0</v>
      </c>
      <c r="J32" s="23"/>
      <c r="K32" s="23"/>
      <c r="L32" s="23"/>
      <c r="M32" s="23"/>
      <c r="N32" s="23"/>
      <c r="O32" s="23"/>
      <c r="P32" s="23"/>
      <c r="Q32" s="23"/>
      <c r="R32" s="23"/>
      <c r="S32" s="23"/>
      <c r="T32" s="23"/>
      <c r="U32" s="23"/>
      <c r="V32" s="23"/>
      <c r="W32" s="23"/>
    </row>
    <row r="33" ht="15.75" customHeight="1">
      <c r="A33" s="23"/>
      <c r="B33" s="142"/>
      <c r="C33" s="121"/>
      <c r="D33" s="182"/>
      <c r="E33" s="182"/>
      <c r="F33" s="182"/>
      <c r="G33" s="183">
        <f t="shared" si="33"/>
        <v>0</v>
      </c>
      <c r="H33" s="183">
        <f t="shared" si="34"/>
        <v>0</v>
      </c>
      <c r="I33" s="184">
        <f t="shared" si="35"/>
        <v>0</v>
      </c>
      <c r="J33" s="23"/>
      <c r="K33" s="23"/>
      <c r="L33" s="23"/>
      <c r="M33" s="23"/>
      <c r="N33" s="23"/>
      <c r="O33" s="23"/>
      <c r="P33" s="23"/>
      <c r="Q33" s="23"/>
      <c r="R33" s="23"/>
      <c r="S33" s="23"/>
      <c r="T33" s="23"/>
      <c r="U33" s="23"/>
      <c r="V33" s="23"/>
      <c r="W33" s="23"/>
    </row>
    <row r="34" ht="15.75" customHeight="1">
      <c r="A34" s="23"/>
      <c r="B34" s="185" t="s">
        <v>179</v>
      </c>
      <c r="C34" s="26"/>
      <c r="D34" s="75"/>
      <c r="E34" s="75"/>
      <c r="F34" s="75"/>
      <c r="G34" s="186">
        <f t="shared" ref="G34:I34" si="36">SUM(G8:G33)</f>
        <v>0</v>
      </c>
      <c r="H34" s="186">
        <f t="shared" si="36"/>
        <v>0</v>
      </c>
      <c r="I34" s="186">
        <f t="shared" si="36"/>
        <v>0</v>
      </c>
      <c r="J34" s="23"/>
      <c r="K34" s="23"/>
      <c r="L34" s="23"/>
      <c r="M34" s="23"/>
      <c r="N34" s="23"/>
      <c r="O34" s="23"/>
      <c r="P34" s="23"/>
      <c r="Q34" s="23"/>
      <c r="R34" s="23"/>
      <c r="S34" s="23"/>
      <c r="T34" s="23"/>
      <c r="U34" s="23"/>
      <c r="V34" s="23"/>
      <c r="W34" s="23"/>
    </row>
    <row r="35" ht="15.75" customHeight="1">
      <c r="A35" s="23"/>
      <c r="B35" s="57"/>
      <c r="C35" s="57"/>
      <c r="D35" s="57"/>
      <c r="E35" s="57"/>
      <c r="F35" s="57"/>
      <c r="G35" s="57"/>
      <c r="H35" s="57"/>
      <c r="I35" s="26"/>
      <c r="J35" s="23"/>
      <c r="K35" s="23"/>
      <c r="L35" s="23"/>
      <c r="M35" s="23"/>
      <c r="N35" s="23"/>
      <c r="O35" s="23"/>
      <c r="P35" s="23"/>
      <c r="Q35" s="23"/>
      <c r="R35" s="23"/>
      <c r="S35" s="23"/>
      <c r="T35" s="23"/>
      <c r="U35" s="23"/>
      <c r="V35" s="23"/>
      <c r="W35" s="23"/>
    </row>
    <row r="36" ht="15.75" customHeight="1">
      <c r="A36" s="23"/>
      <c r="B36" s="57"/>
      <c r="C36" s="57"/>
      <c r="D36" s="57"/>
      <c r="E36" s="57"/>
      <c r="F36" s="57"/>
      <c r="G36" s="57"/>
      <c r="H36" s="57"/>
      <c r="I36" s="57"/>
      <c r="J36" s="23"/>
      <c r="K36" s="23"/>
      <c r="L36" s="23"/>
      <c r="M36" s="23"/>
      <c r="N36" s="23"/>
      <c r="O36" s="23"/>
      <c r="P36" s="23"/>
      <c r="Q36" s="23"/>
      <c r="R36" s="23"/>
      <c r="S36" s="23"/>
      <c r="T36" s="23"/>
      <c r="U36" s="23"/>
      <c r="V36" s="23"/>
      <c r="W36" s="23"/>
    </row>
    <row r="37" ht="15.75" customHeight="1">
      <c r="A37" s="23"/>
      <c r="B37" s="163" t="s">
        <v>180</v>
      </c>
      <c r="C37" s="24"/>
      <c r="D37" s="24"/>
      <c r="E37" s="187"/>
      <c r="F37" s="24"/>
      <c r="G37" s="23"/>
      <c r="H37" s="23"/>
      <c r="I37" s="23"/>
      <c r="J37" s="23"/>
      <c r="K37" s="23"/>
      <c r="L37" s="23"/>
      <c r="M37" s="23"/>
      <c r="N37" s="23"/>
      <c r="O37" s="23"/>
      <c r="P37" s="23"/>
      <c r="Q37" s="23"/>
      <c r="R37" s="23"/>
      <c r="S37" s="23"/>
      <c r="T37" s="23"/>
      <c r="U37" s="23"/>
      <c r="V37" s="23"/>
      <c r="W37" s="23"/>
    </row>
    <row r="38" ht="15.75" customHeight="1">
      <c r="A38" s="23"/>
      <c r="B38" s="165" t="s">
        <v>174</v>
      </c>
      <c r="C38" s="23"/>
      <c r="D38" s="158" t="s">
        <v>28</v>
      </c>
      <c r="E38" s="158" t="s">
        <v>29</v>
      </c>
      <c r="F38" s="158" t="s">
        <v>53</v>
      </c>
      <c r="G38" s="23"/>
      <c r="H38" s="23"/>
      <c r="I38" s="23"/>
      <c r="J38" s="23"/>
      <c r="K38" s="23"/>
      <c r="L38" s="23"/>
      <c r="M38" s="23"/>
      <c r="N38" s="23"/>
      <c r="O38" s="23"/>
      <c r="P38" s="23"/>
      <c r="Q38" s="23"/>
      <c r="R38" s="23"/>
      <c r="S38" s="23"/>
      <c r="T38" s="23"/>
      <c r="U38" s="23"/>
      <c r="V38" s="23"/>
      <c r="W38" s="23"/>
    </row>
    <row r="39" ht="15.75" customHeight="1">
      <c r="A39" s="23"/>
      <c r="B39" s="133"/>
      <c r="C39" s="170"/>
      <c r="D39" s="188"/>
      <c r="E39" s="188"/>
      <c r="F39" s="188"/>
      <c r="G39" s="189"/>
      <c r="H39" s="177"/>
      <c r="I39" s="177"/>
      <c r="J39" s="23"/>
      <c r="K39" s="23"/>
      <c r="L39" s="23"/>
      <c r="M39" s="23"/>
      <c r="N39" s="23"/>
      <c r="O39" s="23"/>
      <c r="P39" s="23"/>
      <c r="Q39" s="23"/>
      <c r="R39" s="23"/>
      <c r="S39" s="23"/>
      <c r="T39" s="23"/>
      <c r="U39" s="23"/>
      <c r="V39" s="23"/>
      <c r="W39" s="23"/>
    </row>
    <row r="40" ht="15.75" customHeight="1">
      <c r="A40" s="23"/>
      <c r="B40" s="136"/>
      <c r="C40" s="176"/>
      <c r="D40" s="190"/>
      <c r="E40" s="190"/>
      <c r="F40" s="190"/>
      <c r="G40" s="189"/>
      <c r="H40" s="177"/>
      <c r="I40" s="177"/>
      <c r="J40" s="23"/>
      <c r="K40" s="23"/>
      <c r="L40" s="23"/>
      <c r="M40" s="23"/>
      <c r="N40" s="23"/>
      <c r="O40" s="23"/>
      <c r="P40" s="23"/>
      <c r="Q40" s="23"/>
      <c r="R40" s="23"/>
      <c r="S40" s="23"/>
      <c r="T40" s="23"/>
      <c r="U40" s="23"/>
      <c r="V40" s="23"/>
      <c r="W40" s="23"/>
    </row>
    <row r="41" ht="15.75" customHeight="1">
      <c r="A41" s="23"/>
      <c r="B41" s="136"/>
      <c r="C41" s="176"/>
      <c r="D41" s="190"/>
      <c r="E41" s="190"/>
      <c r="F41" s="190"/>
      <c r="G41" s="189"/>
      <c r="H41" s="177"/>
      <c r="I41" s="177"/>
      <c r="J41" s="23"/>
      <c r="K41" s="23"/>
      <c r="L41" s="23"/>
      <c r="M41" s="23"/>
      <c r="N41" s="23"/>
      <c r="O41" s="23"/>
      <c r="P41" s="23"/>
      <c r="Q41" s="23"/>
      <c r="R41" s="23"/>
      <c r="S41" s="23"/>
      <c r="T41" s="23"/>
      <c r="U41" s="23"/>
      <c r="V41" s="23"/>
      <c r="W41" s="23"/>
    </row>
    <row r="42" ht="15.75" customHeight="1">
      <c r="A42" s="23"/>
      <c r="B42" s="136"/>
      <c r="C42" s="176"/>
      <c r="D42" s="190"/>
      <c r="E42" s="190"/>
      <c r="F42" s="190"/>
      <c r="G42" s="189"/>
      <c r="H42" s="177"/>
      <c r="I42" s="177"/>
      <c r="J42" s="23"/>
      <c r="K42" s="23"/>
      <c r="L42" s="23"/>
      <c r="M42" s="23"/>
      <c r="N42" s="23"/>
      <c r="O42" s="23"/>
      <c r="P42" s="23"/>
      <c r="Q42" s="23"/>
      <c r="R42" s="23"/>
      <c r="S42" s="23"/>
      <c r="T42" s="23"/>
      <c r="U42" s="23"/>
      <c r="V42" s="23"/>
      <c r="W42" s="23"/>
    </row>
    <row r="43" ht="15.75" customHeight="1">
      <c r="A43" s="23"/>
      <c r="B43" s="136"/>
      <c r="C43" s="176"/>
      <c r="D43" s="190"/>
      <c r="E43" s="190"/>
      <c r="F43" s="190"/>
      <c r="G43" s="189"/>
      <c r="H43" s="177"/>
      <c r="I43" s="177"/>
      <c r="J43" s="23"/>
      <c r="K43" s="23"/>
      <c r="L43" s="23"/>
      <c r="M43" s="23"/>
      <c r="N43" s="23"/>
      <c r="O43" s="23"/>
      <c r="P43" s="23"/>
      <c r="Q43" s="23"/>
      <c r="R43" s="23"/>
      <c r="S43" s="23"/>
      <c r="T43" s="23"/>
      <c r="U43" s="23"/>
      <c r="V43" s="23"/>
      <c r="W43" s="23"/>
    </row>
    <row r="44" ht="15.75" customHeight="1">
      <c r="A44" s="23"/>
      <c r="B44" s="136"/>
      <c r="C44" s="176"/>
      <c r="D44" s="190"/>
      <c r="E44" s="190"/>
      <c r="F44" s="190"/>
      <c r="G44" s="189"/>
      <c r="H44" s="177"/>
      <c r="I44" s="177"/>
      <c r="J44" s="23"/>
      <c r="K44" s="23"/>
      <c r="L44" s="23"/>
      <c r="M44" s="23"/>
      <c r="N44" s="23"/>
      <c r="O44" s="23"/>
      <c r="P44" s="23"/>
      <c r="Q44" s="23"/>
      <c r="R44" s="23"/>
      <c r="S44" s="23"/>
      <c r="T44" s="23"/>
      <c r="U44" s="23"/>
      <c r="V44" s="23"/>
      <c r="W44" s="23"/>
    </row>
    <row r="45" ht="15.75" customHeight="1">
      <c r="A45" s="23"/>
      <c r="B45" s="136"/>
      <c r="C45" s="176"/>
      <c r="D45" s="190"/>
      <c r="E45" s="190"/>
      <c r="F45" s="190"/>
      <c r="G45" s="189"/>
      <c r="H45" s="177"/>
      <c r="I45" s="177"/>
      <c r="J45" s="23"/>
      <c r="K45" s="23"/>
      <c r="L45" s="23"/>
      <c r="M45" s="23"/>
      <c r="N45" s="23"/>
      <c r="O45" s="23"/>
      <c r="P45" s="23"/>
      <c r="Q45" s="23"/>
      <c r="R45" s="23"/>
      <c r="S45" s="23"/>
      <c r="T45" s="23"/>
      <c r="U45" s="23"/>
      <c r="V45" s="23"/>
      <c r="W45" s="23"/>
    </row>
    <row r="46" ht="15.75" customHeight="1">
      <c r="A46" s="23"/>
      <c r="B46" s="136"/>
      <c r="C46" s="176"/>
      <c r="D46" s="190"/>
      <c r="E46" s="190"/>
      <c r="F46" s="190"/>
      <c r="G46" s="189"/>
      <c r="H46" s="177"/>
      <c r="I46" s="177"/>
      <c r="J46" s="23"/>
      <c r="K46" s="23"/>
      <c r="L46" s="23"/>
      <c r="M46" s="23"/>
      <c r="N46" s="23"/>
      <c r="O46" s="23"/>
      <c r="P46" s="23"/>
      <c r="Q46" s="23"/>
      <c r="R46" s="23"/>
      <c r="S46" s="23"/>
      <c r="T46" s="23"/>
      <c r="U46" s="23"/>
      <c r="V46" s="23"/>
      <c r="W46" s="23"/>
    </row>
    <row r="47" ht="15.75" customHeight="1">
      <c r="A47" s="23"/>
      <c r="B47" s="136"/>
      <c r="C47" s="176"/>
      <c r="D47" s="190"/>
      <c r="E47" s="190"/>
      <c r="F47" s="190"/>
      <c r="G47" s="189"/>
      <c r="H47" s="177"/>
      <c r="I47" s="177"/>
      <c r="J47" s="23"/>
      <c r="K47" s="23"/>
      <c r="L47" s="23"/>
      <c r="M47" s="23"/>
      <c r="N47" s="23"/>
      <c r="O47" s="23"/>
      <c r="P47" s="23"/>
      <c r="Q47" s="23"/>
      <c r="R47" s="23"/>
      <c r="S47" s="23"/>
      <c r="T47" s="23"/>
      <c r="U47" s="23"/>
      <c r="V47" s="23"/>
      <c r="W47" s="23"/>
    </row>
    <row r="48" ht="15.75" customHeight="1">
      <c r="A48" s="23"/>
      <c r="B48" s="136"/>
      <c r="C48" s="176"/>
      <c r="D48" s="190"/>
      <c r="E48" s="190"/>
      <c r="F48" s="190"/>
      <c r="G48" s="189"/>
      <c r="H48" s="177"/>
      <c r="I48" s="177"/>
      <c r="J48" s="23"/>
      <c r="K48" s="23"/>
      <c r="L48" s="23"/>
      <c r="M48" s="23"/>
      <c r="N48" s="23"/>
      <c r="O48" s="23"/>
      <c r="P48" s="23"/>
      <c r="Q48" s="23"/>
      <c r="R48" s="23"/>
      <c r="S48" s="23"/>
      <c r="T48" s="23"/>
      <c r="U48" s="23"/>
      <c r="V48" s="23"/>
      <c r="W48" s="23"/>
    </row>
    <row r="49" ht="15.75" customHeight="1">
      <c r="A49" s="23"/>
      <c r="B49" s="136"/>
      <c r="C49" s="176"/>
      <c r="D49" s="190"/>
      <c r="E49" s="190"/>
      <c r="F49" s="190"/>
      <c r="G49" s="189"/>
      <c r="H49" s="177"/>
      <c r="I49" s="177"/>
      <c r="J49" s="23"/>
      <c r="K49" s="23"/>
      <c r="L49" s="23"/>
      <c r="M49" s="23"/>
      <c r="N49" s="23"/>
      <c r="O49" s="23"/>
      <c r="P49" s="23"/>
      <c r="Q49" s="23"/>
      <c r="R49" s="23"/>
      <c r="S49" s="23"/>
      <c r="T49" s="23"/>
      <c r="U49" s="23"/>
      <c r="V49" s="23"/>
      <c r="W49" s="23"/>
    </row>
    <row r="50" ht="15.75" customHeight="1">
      <c r="A50" s="23"/>
      <c r="B50" s="136"/>
      <c r="C50" s="176"/>
      <c r="D50" s="190"/>
      <c r="E50" s="190"/>
      <c r="F50" s="190"/>
      <c r="G50" s="189"/>
      <c r="H50" s="177"/>
      <c r="I50" s="177"/>
      <c r="J50" s="23"/>
      <c r="K50" s="23"/>
      <c r="L50" s="23"/>
      <c r="M50" s="23"/>
      <c r="N50" s="23"/>
      <c r="O50" s="23"/>
      <c r="P50" s="23"/>
      <c r="Q50" s="23"/>
      <c r="R50" s="23"/>
      <c r="S50" s="23"/>
      <c r="T50" s="23"/>
      <c r="U50" s="23"/>
      <c r="V50" s="23"/>
      <c r="W50" s="23"/>
    </row>
    <row r="51" ht="15.75" customHeight="1">
      <c r="A51" s="23"/>
      <c r="B51" s="136"/>
      <c r="C51" s="176"/>
      <c r="D51" s="190"/>
      <c r="E51" s="190"/>
      <c r="F51" s="190"/>
      <c r="G51" s="189"/>
      <c r="H51" s="177"/>
      <c r="I51" s="177"/>
      <c r="J51" s="23"/>
      <c r="K51" s="23"/>
      <c r="L51" s="23"/>
      <c r="M51" s="23"/>
      <c r="N51" s="23"/>
      <c r="O51" s="23"/>
      <c r="P51" s="23"/>
      <c r="Q51" s="23"/>
      <c r="R51" s="23"/>
      <c r="S51" s="23"/>
      <c r="T51" s="23"/>
      <c r="U51" s="23"/>
      <c r="V51" s="23"/>
      <c r="W51" s="23"/>
    </row>
    <row r="52" ht="15.75" customHeight="1">
      <c r="A52" s="23"/>
      <c r="B52" s="136"/>
      <c r="C52" s="176"/>
      <c r="D52" s="190"/>
      <c r="E52" s="190"/>
      <c r="F52" s="190"/>
      <c r="G52" s="189"/>
      <c r="H52" s="177"/>
      <c r="I52" s="177"/>
      <c r="J52" s="23"/>
      <c r="K52" s="23"/>
      <c r="L52" s="23"/>
      <c r="M52" s="23"/>
      <c r="N52" s="23"/>
      <c r="O52" s="23"/>
      <c r="P52" s="23"/>
      <c r="Q52" s="23"/>
      <c r="R52" s="23"/>
      <c r="S52" s="23"/>
      <c r="T52" s="23"/>
      <c r="U52" s="23"/>
      <c r="V52" s="23"/>
      <c r="W52" s="23"/>
    </row>
    <row r="53" ht="15.75" customHeight="1">
      <c r="A53" s="23"/>
      <c r="B53" s="136"/>
      <c r="C53" s="176"/>
      <c r="D53" s="190"/>
      <c r="E53" s="190"/>
      <c r="F53" s="190"/>
      <c r="G53" s="189"/>
      <c r="H53" s="177"/>
      <c r="I53" s="177"/>
      <c r="J53" s="23"/>
      <c r="K53" s="23"/>
      <c r="L53" s="23"/>
      <c r="M53" s="23"/>
      <c r="N53" s="23"/>
      <c r="O53" s="23"/>
      <c r="P53" s="23"/>
      <c r="Q53" s="23"/>
      <c r="R53" s="23"/>
      <c r="S53" s="23"/>
      <c r="T53" s="23"/>
      <c r="U53" s="23"/>
      <c r="V53" s="23"/>
      <c r="W53" s="23"/>
    </row>
    <row r="54" ht="15.75" customHeight="1">
      <c r="A54" s="23"/>
      <c r="B54" s="136"/>
      <c r="C54" s="176"/>
      <c r="D54" s="190"/>
      <c r="E54" s="190"/>
      <c r="F54" s="190"/>
      <c r="G54" s="189"/>
      <c r="H54" s="177"/>
      <c r="I54" s="177"/>
      <c r="J54" s="23"/>
      <c r="K54" s="23"/>
      <c r="L54" s="23"/>
      <c r="M54" s="23"/>
      <c r="N54" s="23"/>
      <c r="O54" s="23"/>
      <c r="P54" s="23"/>
      <c r="Q54" s="23"/>
      <c r="R54" s="23"/>
      <c r="S54" s="23"/>
      <c r="T54" s="23"/>
      <c r="U54" s="23"/>
      <c r="V54" s="23"/>
      <c r="W54" s="23"/>
    </row>
    <row r="55" ht="15.75" customHeight="1">
      <c r="A55" s="23"/>
      <c r="B55" s="136"/>
      <c r="C55" s="176"/>
      <c r="D55" s="190"/>
      <c r="E55" s="190"/>
      <c r="F55" s="190"/>
      <c r="G55" s="189"/>
      <c r="H55" s="177"/>
      <c r="I55" s="177"/>
      <c r="J55" s="23"/>
      <c r="K55" s="23"/>
      <c r="L55" s="23"/>
      <c r="M55" s="23"/>
      <c r="N55" s="23"/>
      <c r="O55" s="23"/>
      <c r="P55" s="23"/>
      <c r="Q55" s="23"/>
      <c r="R55" s="23"/>
      <c r="S55" s="23"/>
      <c r="T55" s="23"/>
      <c r="U55" s="23"/>
      <c r="V55" s="23"/>
      <c r="W55" s="23"/>
    </row>
    <row r="56" ht="15.75" customHeight="1">
      <c r="A56" s="23"/>
      <c r="B56" s="136"/>
      <c r="C56" s="176"/>
      <c r="D56" s="190"/>
      <c r="E56" s="190"/>
      <c r="F56" s="190"/>
      <c r="G56" s="189"/>
      <c r="H56" s="177"/>
      <c r="I56" s="177"/>
      <c r="J56" s="23"/>
      <c r="K56" s="23"/>
      <c r="L56" s="23"/>
      <c r="M56" s="23"/>
      <c r="N56" s="23"/>
      <c r="O56" s="23"/>
      <c r="P56" s="23"/>
      <c r="Q56" s="23"/>
      <c r="R56" s="23"/>
      <c r="S56" s="23"/>
      <c r="T56" s="23"/>
      <c r="U56" s="23"/>
      <c r="V56" s="23"/>
      <c r="W56" s="23"/>
    </row>
    <row r="57" ht="15.75" customHeight="1">
      <c r="A57" s="23"/>
      <c r="B57" s="136"/>
      <c r="C57" s="176"/>
      <c r="D57" s="190"/>
      <c r="E57" s="190"/>
      <c r="F57" s="190"/>
      <c r="G57" s="189"/>
      <c r="H57" s="177"/>
      <c r="I57" s="177"/>
      <c r="J57" s="23"/>
      <c r="K57" s="23"/>
      <c r="L57" s="23"/>
      <c r="M57" s="23"/>
      <c r="N57" s="23"/>
      <c r="O57" s="23"/>
      <c r="P57" s="23"/>
      <c r="Q57" s="23"/>
      <c r="R57" s="23"/>
      <c r="S57" s="23"/>
      <c r="T57" s="23"/>
      <c r="U57" s="23"/>
      <c r="V57" s="23"/>
      <c r="W57" s="23"/>
    </row>
    <row r="58" ht="15.75" customHeight="1">
      <c r="A58" s="23"/>
      <c r="B58" s="136"/>
      <c r="C58" s="176"/>
      <c r="D58" s="190"/>
      <c r="E58" s="190"/>
      <c r="F58" s="190"/>
      <c r="G58" s="189"/>
      <c r="H58" s="177"/>
      <c r="I58" s="177"/>
      <c r="J58" s="23"/>
      <c r="K58" s="23"/>
      <c r="L58" s="23"/>
      <c r="M58" s="23"/>
      <c r="N58" s="23"/>
      <c r="O58" s="23"/>
      <c r="P58" s="23"/>
      <c r="Q58" s="23"/>
      <c r="R58" s="23"/>
      <c r="S58" s="23"/>
      <c r="T58" s="23"/>
      <c r="U58" s="23"/>
      <c r="V58" s="23"/>
      <c r="W58" s="23"/>
    </row>
    <row r="59" ht="15.75" customHeight="1">
      <c r="A59" s="23"/>
      <c r="B59" s="136"/>
      <c r="C59" s="176"/>
      <c r="D59" s="190"/>
      <c r="E59" s="190"/>
      <c r="F59" s="190"/>
      <c r="G59" s="189"/>
      <c r="H59" s="177"/>
      <c r="I59" s="177"/>
      <c r="J59" s="23"/>
      <c r="K59" s="23"/>
      <c r="L59" s="23"/>
      <c r="M59" s="23"/>
      <c r="N59" s="23"/>
      <c r="O59" s="23"/>
      <c r="P59" s="23"/>
      <c r="Q59" s="23"/>
      <c r="R59" s="23"/>
      <c r="S59" s="23"/>
      <c r="T59" s="23"/>
      <c r="U59" s="23"/>
      <c r="V59" s="23"/>
      <c r="W59" s="23"/>
    </row>
    <row r="60" ht="15.75" customHeight="1">
      <c r="A60" s="23"/>
      <c r="B60" s="136"/>
      <c r="C60" s="176"/>
      <c r="D60" s="190"/>
      <c r="E60" s="190"/>
      <c r="F60" s="190"/>
      <c r="G60" s="189"/>
      <c r="H60" s="177"/>
      <c r="I60" s="177"/>
      <c r="J60" s="23"/>
      <c r="K60" s="23"/>
      <c r="L60" s="23"/>
      <c r="M60" s="23"/>
      <c r="N60" s="23"/>
      <c r="O60" s="23"/>
      <c r="P60" s="23"/>
      <c r="Q60" s="23"/>
      <c r="R60" s="23"/>
      <c r="S60" s="23"/>
      <c r="T60" s="23"/>
      <c r="U60" s="23"/>
      <c r="V60" s="23"/>
      <c r="W60" s="23"/>
    </row>
    <row r="61" ht="15.75" customHeight="1">
      <c r="A61" s="23"/>
      <c r="B61" s="136"/>
      <c r="C61" s="176"/>
      <c r="D61" s="190"/>
      <c r="E61" s="190"/>
      <c r="F61" s="190"/>
      <c r="G61" s="189"/>
      <c r="H61" s="177"/>
      <c r="I61" s="177"/>
      <c r="J61" s="23"/>
      <c r="K61" s="23"/>
      <c r="L61" s="23"/>
      <c r="M61" s="23"/>
      <c r="N61" s="23"/>
      <c r="O61" s="23"/>
      <c r="P61" s="23"/>
      <c r="Q61" s="23"/>
      <c r="R61" s="23"/>
      <c r="S61" s="23"/>
      <c r="T61" s="23"/>
      <c r="U61" s="23"/>
      <c r="V61" s="23"/>
      <c r="W61" s="23"/>
    </row>
    <row r="62" ht="15.75" customHeight="1">
      <c r="A62" s="23"/>
      <c r="B62" s="136"/>
      <c r="C62" s="176"/>
      <c r="D62" s="190"/>
      <c r="E62" s="190"/>
      <c r="F62" s="190"/>
      <c r="G62" s="189"/>
      <c r="H62" s="177"/>
      <c r="I62" s="177"/>
      <c r="J62" s="23"/>
      <c r="K62" s="23"/>
      <c r="L62" s="23"/>
      <c r="M62" s="23"/>
      <c r="N62" s="23"/>
      <c r="O62" s="23"/>
      <c r="P62" s="23"/>
      <c r="Q62" s="23"/>
      <c r="R62" s="23"/>
      <c r="S62" s="23"/>
      <c r="T62" s="23"/>
      <c r="U62" s="23"/>
      <c r="V62" s="23"/>
      <c r="W62" s="23"/>
    </row>
    <row r="63" ht="15.75" customHeight="1">
      <c r="A63" s="23"/>
      <c r="B63" s="136"/>
      <c r="C63" s="176"/>
      <c r="D63" s="190"/>
      <c r="E63" s="190"/>
      <c r="F63" s="190"/>
      <c r="G63" s="189"/>
      <c r="H63" s="177"/>
      <c r="I63" s="177"/>
      <c r="J63" s="23"/>
      <c r="K63" s="23"/>
      <c r="L63" s="23"/>
      <c r="M63" s="23"/>
      <c r="N63" s="23"/>
      <c r="O63" s="23"/>
      <c r="P63" s="23"/>
      <c r="Q63" s="23"/>
      <c r="R63" s="23"/>
      <c r="S63" s="23"/>
      <c r="T63" s="23"/>
      <c r="U63" s="23"/>
      <c r="V63" s="23"/>
      <c r="W63" s="23"/>
    </row>
    <row r="64" ht="15.75" customHeight="1">
      <c r="A64" s="23"/>
      <c r="B64" s="136"/>
      <c r="C64" s="176"/>
      <c r="D64" s="190"/>
      <c r="E64" s="190"/>
      <c r="F64" s="190"/>
      <c r="G64" s="189"/>
      <c r="H64" s="177"/>
      <c r="I64" s="177"/>
      <c r="J64" s="23"/>
      <c r="K64" s="23"/>
      <c r="L64" s="23"/>
      <c r="M64" s="23"/>
      <c r="N64" s="23"/>
      <c r="O64" s="23"/>
      <c r="P64" s="23"/>
      <c r="Q64" s="23"/>
      <c r="R64" s="23"/>
      <c r="S64" s="23"/>
      <c r="T64" s="23"/>
      <c r="U64" s="23"/>
      <c r="V64" s="23"/>
      <c r="W64" s="23"/>
    </row>
    <row r="65" ht="15.75" customHeight="1">
      <c r="A65" s="23"/>
      <c r="B65" s="136"/>
      <c r="C65" s="176"/>
      <c r="D65" s="190"/>
      <c r="E65" s="190"/>
      <c r="F65" s="190"/>
      <c r="G65" s="189"/>
      <c r="H65" s="177"/>
      <c r="I65" s="177"/>
      <c r="J65" s="23"/>
      <c r="K65" s="23"/>
      <c r="L65" s="23"/>
      <c r="M65" s="23"/>
      <c r="N65" s="23"/>
      <c r="O65" s="23"/>
      <c r="P65" s="23"/>
      <c r="Q65" s="23"/>
      <c r="R65" s="23"/>
      <c r="S65" s="23"/>
      <c r="T65" s="23"/>
      <c r="U65" s="23"/>
      <c r="V65" s="23"/>
      <c r="W65" s="23"/>
    </row>
    <row r="66" ht="15.75" customHeight="1">
      <c r="A66" s="23"/>
      <c r="B66" s="136"/>
      <c r="C66" s="176"/>
      <c r="D66" s="190"/>
      <c r="E66" s="190"/>
      <c r="F66" s="190"/>
      <c r="G66" s="189"/>
      <c r="H66" s="177"/>
      <c r="I66" s="177"/>
      <c r="J66" s="23"/>
      <c r="K66" s="23"/>
      <c r="L66" s="23"/>
      <c r="M66" s="23"/>
      <c r="N66" s="23"/>
      <c r="O66" s="23"/>
      <c r="P66" s="23"/>
      <c r="Q66" s="23"/>
      <c r="R66" s="23"/>
      <c r="S66" s="23"/>
      <c r="T66" s="23"/>
      <c r="U66" s="23"/>
      <c r="V66" s="23"/>
      <c r="W66" s="23"/>
    </row>
    <row r="67" ht="15.75" customHeight="1">
      <c r="A67" s="23"/>
      <c r="B67" s="136"/>
      <c r="C67" s="176"/>
      <c r="D67" s="190"/>
      <c r="E67" s="190"/>
      <c r="F67" s="190"/>
      <c r="G67" s="189"/>
      <c r="H67" s="177"/>
      <c r="I67" s="177"/>
      <c r="J67" s="23"/>
      <c r="K67" s="23"/>
      <c r="L67" s="23"/>
      <c r="M67" s="23"/>
      <c r="N67" s="23"/>
      <c r="O67" s="23"/>
      <c r="P67" s="23"/>
      <c r="Q67" s="23"/>
      <c r="R67" s="23"/>
      <c r="S67" s="23"/>
      <c r="T67" s="23"/>
      <c r="U67" s="23"/>
      <c r="V67" s="23"/>
      <c r="W67" s="23"/>
    </row>
    <row r="68" ht="15.75" customHeight="1">
      <c r="A68" s="23"/>
      <c r="B68" s="136"/>
      <c r="C68" s="176"/>
      <c r="D68" s="190"/>
      <c r="E68" s="190"/>
      <c r="F68" s="190"/>
      <c r="G68" s="189"/>
      <c r="H68" s="177"/>
      <c r="I68" s="177"/>
      <c r="J68" s="23"/>
      <c r="K68" s="23"/>
      <c r="L68" s="23"/>
      <c r="M68" s="23"/>
      <c r="N68" s="23"/>
      <c r="O68" s="23"/>
      <c r="P68" s="23"/>
      <c r="Q68" s="23"/>
      <c r="R68" s="23"/>
      <c r="S68" s="23"/>
      <c r="T68" s="23"/>
      <c r="U68" s="23"/>
      <c r="V68" s="23"/>
      <c r="W68" s="23"/>
    </row>
    <row r="69" ht="15.75" customHeight="1">
      <c r="A69" s="23"/>
      <c r="B69" s="136"/>
      <c r="C69" s="176"/>
      <c r="D69" s="190"/>
      <c r="E69" s="190"/>
      <c r="F69" s="190"/>
      <c r="G69" s="189"/>
      <c r="H69" s="177"/>
      <c r="I69" s="177"/>
      <c r="J69" s="23"/>
      <c r="K69" s="23"/>
      <c r="L69" s="23"/>
      <c r="M69" s="23"/>
      <c r="N69" s="23"/>
      <c r="O69" s="23"/>
      <c r="P69" s="23"/>
      <c r="Q69" s="23"/>
      <c r="R69" s="23"/>
      <c r="S69" s="23"/>
      <c r="T69" s="23"/>
      <c r="U69" s="23"/>
      <c r="V69" s="23"/>
      <c r="W69" s="23"/>
    </row>
    <row r="70" ht="15.75" customHeight="1">
      <c r="A70" s="23"/>
      <c r="B70" s="136"/>
      <c r="C70" s="176"/>
      <c r="D70" s="190"/>
      <c r="E70" s="190"/>
      <c r="F70" s="190"/>
      <c r="G70" s="189"/>
      <c r="H70" s="177"/>
      <c r="I70" s="177"/>
      <c r="J70" s="23"/>
      <c r="K70" s="23"/>
      <c r="L70" s="23"/>
      <c r="M70" s="23"/>
      <c r="N70" s="23"/>
      <c r="O70" s="23"/>
      <c r="P70" s="23"/>
      <c r="Q70" s="23"/>
      <c r="R70" s="23"/>
      <c r="S70" s="23"/>
      <c r="T70" s="23"/>
      <c r="U70" s="23"/>
      <c r="V70" s="23"/>
      <c r="W70" s="23"/>
    </row>
    <row r="71" ht="15.75" customHeight="1">
      <c r="A71" s="23"/>
      <c r="B71" s="136"/>
      <c r="C71" s="176"/>
      <c r="D71" s="190"/>
      <c r="E71" s="190"/>
      <c r="F71" s="190"/>
      <c r="G71" s="189"/>
      <c r="H71" s="177"/>
      <c r="I71" s="177"/>
      <c r="J71" s="23"/>
      <c r="K71" s="23"/>
      <c r="L71" s="23"/>
      <c r="M71" s="23"/>
      <c r="N71" s="23"/>
      <c r="O71" s="23"/>
      <c r="P71" s="23"/>
      <c r="Q71" s="23"/>
      <c r="R71" s="23"/>
      <c r="S71" s="23"/>
      <c r="T71" s="23"/>
      <c r="U71" s="23"/>
      <c r="V71" s="23"/>
      <c r="W71" s="23"/>
    </row>
    <row r="72" ht="15.75" customHeight="1">
      <c r="A72" s="23"/>
      <c r="B72" s="136"/>
      <c r="C72" s="176"/>
      <c r="D72" s="190"/>
      <c r="E72" s="190"/>
      <c r="F72" s="190"/>
      <c r="G72" s="189"/>
      <c r="H72" s="177"/>
      <c r="I72" s="177"/>
      <c r="J72" s="23"/>
      <c r="K72" s="23"/>
      <c r="L72" s="23"/>
      <c r="M72" s="23"/>
      <c r="N72" s="23"/>
      <c r="O72" s="23"/>
      <c r="P72" s="23"/>
      <c r="Q72" s="23"/>
      <c r="R72" s="23"/>
      <c r="S72" s="23"/>
      <c r="T72" s="23"/>
      <c r="U72" s="23"/>
      <c r="V72" s="23"/>
      <c r="W72" s="23"/>
    </row>
    <row r="73" ht="15.75" customHeight="1">
      <c r="A73" s="23"/>
      <c r="B73" s="136"/>
      <c r="C73" s="176"/>
      <c r="D73" s="190"/>
      <c r="E73" s="190"/>
      <c r="F73" s="190"/>
      <c r="G73" s="189"/>
      <c r="H73" s="177"/>
      <c r="I73" s="177"/>
      <c r="J73" s="23"/>
      <c r="K73" s="23"/>
      <c r="L73" s="23"/>
      <c r="M73" s="23"/>
      <c r="N73" s="23"/>
      <c r="O73" s="23"/>
      <c r="P73" s="23"/>
      <c r="Q73" s="23"/>
      <c r="R73" s="23"/>
      <c r="S73" s="23"/>
      <c r="T73" s="23"/>
      <c r="U73" s="23"/>
      <c r="V73" s="23"/>
      <c r="W73" s="23"/>
    </row>
    <row r="74" ht="15.75" customHeight="1">
      <c r="A74" s="23"/>
      <c r="B74" s="136"/>
      <c r="C74" s="176"/>
      <c r="D74" s="190"/>
      <c r="E74" s="190"/>
      <c r="F74" s="190"/>
      <c r="G74" s="189"/>
      <c r="H74" s="177"/>
      <c r="I74" s="177"/>
      <c r="J74" s="23"/>
      <c r="K74" s="23"/>
      <c r="L74" s="23"/>
      <c r="M74" s="23"/>
      <c r="N74" s="23"/>
      <c r="O74" s="23"/>
      <c r="P74" s="23"/>
      <c r="Q74" s="23"/>
      <c r="R74" s="23"/>
      <c r="S74" s="23"/>
      <c r="T74" s="23"/>
      <c r="U74" s="23"/>
      <c r="V74" s="23"/>
      <c r="W74" s="23"/>
    </row>
    <row r="75" ht="15.75" customHeight="1">
      <c r="A75" s="23"/>
      <c r="B75" s="136"/>
      <c r="C75" s="176"/>
      <c r="D75" s="190"/>
      <c r="E75" s="190"/>
      <c r="F75" s="190"/>
      <c r="G75" s="189"/>
      <c r="H75" s="177"/>
      <c r="I75" s="177"/>
      <c r="J75" s="23"/>
      <c r="K75" s="23"/>
      <c r="L75" s="23"/>
      <c r="M75" s="23"/>
      <c r="N75" s="23"/>
      <c r="O75" s="23"/>
      <c r="P75" s="23"/>
      <c r="Q75" s="23"/>
      <c r="R75" s="23"/>
      <c r="S75" s="23"/>
      <c r="T75" s="23"/>
      <c r="U75" s="23"/>
      <c r="V75" s="23"/>
      <c r="W75" s="23"/>
    </row>
    <row r="76" ht="15.75" customHeight="1">
      <c r="A76" s="23"/>
      <c r="B76" s="136"/>
      <c r="C76" s="176"/>
      <c r="D76" s="190"/>
      <c r="E76" s="190"/>
      <c r="F76" s="190"/>
      <c r="G76" s="189"/>
      <c r="H76" s="177"/>
      <c r="I76" s="177"/>
      <c r="J76" s="23"/>
      <c r="K76" s="23"/>
      <c r="L76" s="23"/>
      <c r="M76" s="23"/>
      <c r="N76" s="23"/>
      <c r="O76" s="23"/>
      <c r="P76" s="23"/>
      <c r="Q76" s="23"/>
      <c r="R76" s="23"/>
      <c r="S76" s="23"/>
      <c r="T76" s="23"/>
      <c r="U76" s="23"/>
      <c r="V76" s="23"/>
      <c r="W76" s="23"/>
    </row>
    <row r="77" ht="15.75" customHeight="1">
      <c r="A77" s="23"/>
      <c r="B77" s="136"/>
      <c r="C77" s="176"/>
      <c r="D77" s="190"/>
      <c r="E77" s="190"/>
      <c r="F77" s="190"/>
      <c r="G77" s="189"/>
      <c r="H77" s="177"/>
      <c r="I77" s="177"/>
      <c r="J77" s="23"/>
      <c r="K77" s="23"/>
      <c r="L77" s="23"/>
      <c r="M77" s="23"/>
      <c r="N77" s="23"/>
      <c r="O77" s="23"/>
      <c r="P77" s="23"/>
      <c r="Q77" s="23"/>
      <c r="R77" s="23"/>
      <c r="S77" s="23"/>
      <c r="T77" s="23"/>
      <c r="U77" s="23"/>
      <c r="V77" s="23"/>
      <c r="W77" s="23"/>
    </row>
    <row r="78" ht="15.75" customHeight="1">
      <c r="A78" s="23"/>
      <c r="B78" s="136"/>
      <c r="C78" s="176"/>
      <c r="D78" s="190"/>
      <c r="E78" s="190"/>
      <c r="F78" s="190"/>
      <c r="G78" s="189"/>
      <c r="H78" s="177"/>
      <c r="I78" s="177"/>
      <c r="J78" s="23"/>
      <c r="K78" s="23"/>
      <c r="L78" s="23"/>
      <c r="M78" s="23"/>
      <c r="N78" s="23"/>
      <c r="O78" s="23"/>
      <c r="P78" s="23"/>
      <c r="Q78" s="23"/>
      <c r="R78" s="23"/>
      <c r="S78" s="23"/>
      <c r="T78" s="23"/>
      <c r="U78" s="23"/>
      <c r="V78" s="23"/>
      <c r="W78" s="23"/>
    </row>
    <row r="79" ht="15.75" customHeight="1">
      <c r="A79" s="23"/>
      <c r="B79" s="136"/>
      <c r="C79" s="176"/>
      <c r="D79" s="190"/>
      <c r="E79" s="190"/>
      <c r="F79" s="190"/>
      <c r="G79" s="189"/>
      <c r="H79" s="177"/>
      <c r="I79" s="177"/>
      <c r="J79" s="23"/>
      <c r="K79" s="23"/>
      <c r="L79" s="23"/>
      <c r="M79" s="23"/>
      <c r="N79" s="23"/>
      <c r="O79" s="23"/>
      <c r="P79" s="23"/>
      <c r="Q79" s="23"/>
      <c r="R79" s="23"/>
      <c r="S79" s="23"/>
      <c r="T79" s="23"/>
      <c r="U79" s="23"/>
      <c r="V79" s="23"/>
      <c r="W79" s="23"/>
    </row>
    <row r="80" ht="15.75" customHeight="1">
      <c r="A80" s="23"/>
      <c r="B80" s="142"/>
      <c r="C80" s="182"/>
      <c r="D80" s="191"/>
      <c r="E80" s="191"/>
      <c r="F80" s="191"/>
      <c r="G80" s="189"/>
      <c r="H80" s="177"/>
      <c r="I80" s="177"/>
      <c r="J80" s="23"/>
      <c r="K80" s="23"/>
      <c r="L80" s="23"/>
      <c r="M80" s="23"/>
      <c r="N80" s="23"/>
      <c r="O80" s="23"/>
      <c r="P80" s="23"/>
      <c r="Q80" s="23"/>
      <c r="R80" s="23"/>
      <c r="S80" s="23"/>
      <c r="T80" s="23"/>
      <c r="U80" s="23"/>
      <c r="V80" s="23"/>
      <c r="W80" s="23"/>
    </row>
    <row r="81" ht="15.75" customHeight="1">
      <c r="A81" s="23"/>
      <c r="B81" s="75" t="s">
        <v>42</v>
      </c>
      <c r="C81" s="23"/>
      <c r="D81" s="186">
        <f t="shared" ref="D81:F81" si="37">SUM(D39:D80)</f>
        <v>0</v>
      </c>
      <c r="E81" s="186">
        <f t="shared" si="37"/>
        <v>0</v>
      </c>
      <c r="F81" s="186">
        <f t="shared" si="37"/>
        <v>0</v>
      </c>
      <c r="G81" s="23"/>
      <c r="H81" s="23"/>
      <c r="I81" s="23"/>
      <c r="J81" s="23"/>
      <c r="K81" s="23"/>
      <c r="L81" s="23"/>
      <c r="M81" s="23"/>
      <c r="N81" s="23"/>
      <c r="O81" s="23"/>
      <c r="P81" s="23"/>
      <c r="Q81" s="23"/>
      <c r="R81" s="23"/>
      <c r="S81" s="23"/>
      <c r="T81" s="23"/>
      <c r="U81" s="23"/>
      <c r="V81" s="23"/>
      <c r="W81" s="23"/>
    </row>
    <row r="82" ht="15.75" customHeight="1">
      <c r="A82" s="23"/>
      <c r="B82" s="23"/>
      <c r="C82" s="23"/>
      <c r="D82" s="23"/>
      <c r="E82" s="23"/>
      <c r="F82" s="23"/>
      <c r="G82" s="23"/>
      <c r="H82" s="23"/>
      <c r="I82" s="23"/>
      <c r="J82" s="23"/>
      <c r="K82" s="23"/>
      <c r="L82" s="23"/>
      <c r="M82" s="23"/>
      <c r="N82" s="23"/>
      <c r="O82" s="23"/>
      <c r="P82" s="23"/>
      <c r="Q82" s="23"/>
      <c r="R82" s="23"/>
      <c r="S82" s="23"/>
      <c r="T82" s="23"/>
      <c r="U82" s="23"/>
      <c r="V82" s="23"/>
      <c r="W82" s="23"/>
    </row>
    <row r="83" ht="15.75" customHeight="1">
      <c r="A83" s="23"/>
      <c r="B83" s="23"/>
      <c r="C83" s="23"/>
      <c r="D83" s="23"/>
      <c r="E83" s="23"/>
      <c r="F83" s="23"/>
      <c r="G83" s="23"/>
      <c r="H83" s="23"/>
      <c r="I83" s="23"/>
      <c r="J83" s="23"/>
      <c r="K83" s="23"/>
      <c r="L83" s="23"/>
      <c r="M83" s="23"/>
      <c r="N83" s="23"/>
      <c r="O83" s="23"/>
      <c r="P83" s="23"/>
      <c r="Q83" s="23"/>
      <c r="R83" s="23"/>
      <c r="S83" s="23"/>
      <c r="T83" s="23"/>
      <c r="U83" s="23"/>
      <c r="V83" s="23"/>
      <c r="W83" s="23"/>
    </row>
    <row r="84" ht="15.75" customHeight="1">
      <c r="A84" s="23"/>
      <c r="B84" s="23"/>
      <c r="C84" s="23"/>
      <c r="D84" s="23"/>
      <c r="E84" s="23"/>
      <c r="F84" s="23"/>
      <c r="G84" s="23"/>
      <c r="H84" s="23"/>
      <c r="I84" s="23"/>
      <c r="J84" s="23"/>
      <c r="K84" s="23"/>
      <c r="L84" s="23"/>
      <c r="M84" s="23"/>
      <c r="N84" s="23"/>
      <c r="O84" s="23"/>
      <c r="P84" s="23"/>
      <c r="Q84" s="23"/>
      <c r="R84" s="23"/>
      <c r="S84" s="23"/>
      <c r="T84" s="23"/>
      <c r="U84" s="23"/>
      <c r="V84" s="23"/>
      <c r="W84" s="23"/>
    </row>
    <row r="85" ht="15.75" customHeight="1">
      <c r="A85" s="23"/>
      <c r="B85" s="23"/>
      <c r="C85" s="23"/>
      <c r="D85" s="23"/>
      <c r="E85" s="23"/>
      <c r="F85" s="23"/>
      <c r="G85" s="23"/>
      <c r="H85" s="23"/>
      <c r="I85" s="23"/>
      <c r="J85" s="23"/>
      <c r="K85" s="23"/>
      <c r="L85" s="23"/>
      <c r="M85" s="23"/>
      <c r="N85" s="23"/>
      <c r="O85" s="23"/>
      <c r="P85" s="23"/>
      <c r="Q85" s="23"/>
      <c r="R85" s="23"/>
      <c r="S85" s="23"/>
      <c r="T85" s="23"/>
      <c r="U85" s="23"/>
      <c r="V85" s="23"/>
      <c r="W85" s="23"/>
    </row>
    <row r="86" ht="15.75" customHeight="1">
      <c r="A86" s="23"/>
      <c r="B86" s="23"/>
      <c r="C86" s="23"/>
      <c r="D86" s="23"/>
      <c r="E86" s="23"/>
      <c r="F86" s="23"/>
      <c r="G86" s="23"/>
      <c r="H86" s="23"/>
      <c r="I86" s="23"/>
      <c r="J86" s="23"/>
      <c r="K86" s="23"/>
      <c r="L86" s="23"/>
      <c r="M86" s="23"/>
      <c r="N86" s="23"/>
      <c r="O86" s="23"/>
      <c r="P86" s="23"/>
      <c r="Q86" s="23"/>
      <c r="R86" s="23"/>
      <c r="S86" s="23"/>
      <c r="T86" s="23"/>
      <c r="U86" s="23"/>
      <c r="V86" s="23"/>
      <c r="W86" s="23"/>
    </row>
    <row r="87" ht="15.75" customHeight="1">
      <c r="A87" s="23"/>
      <c r="B87" s="23"/>
      <c r="C87" s="23"/>
      <c r="D87" s="23"/>
      <c r="E87" s="23"/>
      <c r="F87" s="23"/>
      <c r="G87" s="23"/>
      <c r="H87" s="23"/>
      <c r="I87" s="23"/>
      <c r="J87" s="23"/>
      <c r="K87" s="23"/>
      <c r="L87" s="23"/>
      <c r="M87" s="23"/>
      <c r="N87" s="23"/>
      <c r="O87" s="23"/>
      <c r="P87" s="23"/>
      <c r="Q87" s="23"/>
      <c r="R87" s="23"/>
      <c r="S87" s="23"/>
      <c r="T87" s="23"/>
      <c r="U87" s="23"/>
      <c r="V87" s="23"/>
      <c r="W87" s="23"/>
    </row>
    <row r="88" ht="15.75" customHeight="1">
      <c r="A88" s="23"/>
      <c r="B88" s="23"/>
      <c r="C88" s="23"/>
      <c r="D88" s="23"/>
      <c r="E88" s="23"/>
      <c r="F88" s="23"/>
      <c r="G88" s="23"/>
      <c r="H88" s="23"/>
      <c r="I88" s="23"/>
      <c r="J88" s="23"/>
      <c r="K88" s="23"/>
      <c r="L88" s="23"/>
      <c r="M88" s="23"/>
      <c r="N88" s="23"/>
      <c r="O88" s="23"/>
      <c r="P88" s="23"/>
      <c r="Q88" s="23"/>
      <c r="R88" s="23"/>
      <c r="S88" s="23"/>
      <c r="T88" s="23"/>
      <c r="U88" s="23"/>
      <c r="V88" s="23"/>
      <c r="W88" s="23"/>
    </row>
    <row r="89" ht="15.75" customHeight="1">
      <c r="A89" s="23"/>
      <c r="B89" s="23"/>
      <c r="C89" s="23"/>
      <c r="D89" s="23"/>
      <c r="E89" s="23"/>
      <c r="F89" s="23"/>
      <c r="G89" s="23"/>
      <c r="H89" s="23"/>
      <c r="I89" s="23"/>
      <c r="J89" s="23"/>
      <c r="K89" s="23"/>
      <c r="L89" s="23"/>
      <c r="M89" s="23"/>
      <c r="N89" s="23"/>
      <c r="O89" s="23"/>
      <c r="P89" s="23"/>
      <c r="Q89" s="23"/>
      <c r="R89" s="23"/>
      <c r="S89" s="23"/>
      <c r="T89" s="23"/>
      <c r="U89" s="23"/>
      <c r="V89" s="23"/>
      <c r="W89" s="23"/>
    </row>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eadings="0" gridLines="0"/>
  <pageMargins left="0.69999999999999996" right="0.69999999999999996" top="0.78740157500000008" bottom="0.78740157500000008" header="0" footer="0"/>
  <pageSetup blackAndWhite="0" cellComments="none" copies="1" draft="0" errors="displayed" firstPageNumber="-1" fitToHeight="1" fitToWidth="1" horizontalDpi="600" orientation="landscape" pageOrder="downThenOver" paperSize="9" scale="100" useFirstPageNumber="0" usePrinterDefaults="1" verticalDpi="600"/>
  <headerFooter/>
  <drawing r:id="rId1"/>
</worksheet>
</file>

<file path=docProps/app.xml><?xml version="1.0" encoding="utf-8"?>
<Properties xmlns="http://schemas.openxmlformats.org/officeDocument/2006/extended-properties" xmlns:vt="http://schemas.openxmlformats.org/officeDocument/2006/docPropsVTypes">
  <Application>ONLYOFFICE/6.2.0.123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Madeheim</dc:creator>
  <cp:lastModifiedBy>Diana Madeheim</cp:lastModifiedBy>
  <cp:revision>2</cp:revision>
  <dcterms:created xsi:type="dcterms:W3CDTF">2021-04-14T12:14:31Z</dcterms:created>
  <dcterms:modified xsi:type="dcterms:W3CDTF">2021-04-19T14:50:53Z</dcterms:modified>
</cp:coreProperties>
</file>